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4"/>
  </bookViews>
  <sheets>
    <sheet name="About Colour Code" sheetId="19" r:id="rId1"/>
    <sheet name="Tool 1 MCH" sheetId="2" r:id="rId2"/>
    <sheet name="Tool 2 ASHA Services" sheetId="3" r:id="rId3"/>
    <sheet name="Tool 3 AFHS" sheetId="4" r:id="rId4"/>
    <sheet name="Tool 4 Health Services" sheetId="5" r:id="rId5"/>
    <sheet name="Tool 5 Child Health Services" sheetId="6" r:id="rId6"/>
    <sheet name="Tool 6 ICDS Services" sheetId="7" r:id="rId7"/>
    <sheet name="Tool 7 AWC" sheetId="8" r:id="rId8"/>
    <sheet name="Tool 8 MDM &amp; School Health" sheetId="9" r:id="rId9"/>
    <sheet name="Village Health Report Card" sheetId="13" r:id="rId10"/>
    <sheet name="Village Health Action Plan" sheetId="14" r:id="rId11"/>
    <sheet name="Tool 9 SC's Services" sheetId="10" r:id="rId12"/>
    <sheet name="SC's Report Card" sheetId="15" r:id="rId13"/>
    <sheet name="SCs Action Plan" sheetId="16" r:id="rId14"/>
    <sheet name="Tool 10 PHC's Services" sheetId="11" r:id="rId15"/>
    <sheet name="Tool 12 Exit Inter of Patients" sheetId="12" r:id="rId16"/>
    <sheet name="PHC's Report Card " sheetId="17" r:id="rId17"/>
    <sheet name="PHCs Action Plan" sheetId="18" r:id="rId18"/>
  </sheets>
  <calcPr calcId="124519"/>
</workbook>
</file>

<file path=xl/calcChain.xml><?xml version="1.0" encoding="utf-8"?>
<calcChain xmlns="http://schemas.openxmlformats.org/spreadsheetml/2006/main">
  <c r="E61" i="13"/>
  <c r="D61"/>
  <c r="C61"/>
  <c r="E60"/>
  <c r="D60"/>
  <c r="C60"/>
  <c r="E52"/>
  <c r="D52"/>
  <c r="C52"/>
  <c r="E51"/>
  <c r="D51"/>
  <c r="C51"/>
  <c r="E42"/>
  <c r="D42"/>
  <c r="C42"/>
  <c r="E41"/>
  <c r="D41"/>
  <c r="C41"/>
  <c r="E34"/>
  <c r="D34"/>
  <c r="C34"/>
  <c r="E33"/>
  <c r="D33"/>
  <c r="C33"/>
  <c r="C23"/>
  <c r="E22"/>
  <c r="E23" s="1"/>
  <c r="D22"/>
  <c r="D23" s="1"/>
  <c r="C22"/>
  <c r="C50" i="10"/>
  <c r="C51" s="1"/>
  <c r="D50"/>
  <c r="D51" s="1"/>
  <c r="E50"/>
  <c r="E51" s="1"/>
  <c r="U21" i="12"/>
  <c r="T21"/>
  <c r="S21"/>
  <c r="U20"/>
  <c r="T20"/>
  <c r="S20"/>
  <c r="U19"/>
  <c r="T19"/>
  <c r="S19"/>
  <c r="U18"/>
  <c r="T18"/>
  <c r="S18"/>
  <c r="S22" s="1"/>
  <c r="S23" s="1"/>
  <c r="U17"/>
  <c r="U22" s="1"/>
  <c r="U23" s="1"/>
  <c r="T17"/>
  <c r="T22" s="1"/>
  <c r="T23" s="1"/>
  <c r="S17"/>
  <c r="E79" i="11"/>
  <c r="E78"/>
  <c r="D78"/>
  <c r="D79" s="1"/>
  <c r="C78"/>
  <c r="C79" s="1"/>
  <c r="C71"/>
  <c r="E70"/>
  <c r="E71" s="1"/>
  <c r="D70"/>
  <c r="D71" s="1"/>
  <c r="C70"/>
  <c r="E62"/>
  <c r="E61"/>
  <c r="D61"/>
  <c r="D62" s="1"/>
  <c r="C61"/>
  <c r="C62" s="1"/>
  <c r="C51"/>
  <c r="E50"/>
  <c r="E51" s="1"/>
  <c r="D50"/>
  <c r="D51" s="1"/>
  <c r="C50"/>
  <c r="C41"/>
  <c r="E40"/>
  <c r="E41" s="1"/>
  <c r="D40"/>
  <c r="C40"/>
  <c r="E32"/>
  <c r="E33" s="1"/>
  <c r="D32"/>
  <c r="D33" s="1"/>
  <c r="C32"/>
  <c r="C33" s="1"/>
  <c r="D23"/>
  <c r="E22"/>
  <c r="E23" s="1"/>
  <c r="D22"/>
  <c r="C22"/>
  <c r="C23" s="1"/>
  <c r="E37" i="10"/>
  <c r="E38" s="1"/>
  <c r="D37"/>
  <c r="D38" s="1"/>
  <c r="C37"/>
  <c r="C38" s="1"/>
  <c r="E24"/>
  <c r="E25" s="1"/>
  <c r="D24"/>
  <c r="D25" s="1"/>
  <c r="C24"/>
  <c r="C25" s="1"/>
  <c r="E28" i="9" l="1"/>
  <c r="E29" s="1"/>
  <c r="D28"/>
  <c r="D29" s="1"/>
  <c r="C28"/>
  <c r="C29" s="1"/>
  <c r="D22"/>
  <c r="E21"/>
  <c r="E22" s="1"/>
  <c r="D21"/>
  <c r="C21"/>
  <c r="C22" s="1"/>
  <c r="D58" i="8"/>
  <c r="E57"/>
  <c r="E58" s="1"/>
  <c r="D57"/>
  <c r="C57"/>
  <c r="C58" s="1"/>
  <c r="E48"/>
  <c r="E49" s="1"/>
  <c r="D48"/>
  <c r="D49" s="1"/>
  <c r="C48"/>
  <c r="C49" s="1"/>
  <c r="E40"/>
  <c r="E41" s="1"/>
  <c r="D40"/>
  <c r="D41" s="1"/>
  <c r="C40"/>
  <c r="C41" s="1"/>
  <c r="E26"/>
  <c r="E27" s="1"/>
  <c r="D26"/>
  <c r="D27" s="1"/>
  <c r="C26"/>
  <c r="C27" s="1"/>
  <c r="E21"/>
  <c r="E22" s="1"/>
  <c r="D21"/>
  <c r="D22" s="1"/>
  <c r="C21"/>
  <c r="C22" s="1"/>
  <c r="J55" i="7"/>
  <c r="J56" s="1"/>
  <c r="L54"/>
  <c r="L55" s="1"/>
  <c r="L56" s="1"/>
  <c r="K54"/>
  <c r="K55" s="1"/>
  <c r="K56" s="1"/>
  <c r="J54"/>
  <c r="K50"/>
  <c r="K51" s="1"/>
  <c r="L49"/>
  <c r="K49"/>
  <c r="J49"/>
  <c r="J50" s="1"/>
  <c r="J51" s="1"/>
  <c r="L48"/>
  <c r="K48"/>
  <c r="J48"/>
  <c r="L47"/>
  <c r="L50" s="1"/>
  <c r="L51" s="1"/>
  <c r="K47"/>
  <c r="J47"/>
  <c r="J43"/>
  <c r="J44" s="1"/>
  <c r="L42"/>
  <c r="K42"/>
  <c r="J42"/>
  <c r="L41"/>
  <c r="L43" s="1"/>
  <c r="L44" s="1"/>
  <c r="K41"/>
  <c r="K43" s="1"/>
  <c r="K44" s="1"/>
  <c r="J41"/>
  <c r="L36"/>
  <c r="L37" s="1"/>
  <c r="L38" s="1"/>
  <c r="K36"/>
  <c r="K37" s="1"/>
  <c r="K38" s="1"/>
  <c r="J36"/>
  <c r="J37" s="1"/>
  <c r="J38" s="1"/>
  <c r="L31"/>
  <c r="K31"/>
  <c r="J31"/>
  <c r="L30"/>
  <c r="K30"/>
  <c r="J30"/>
  <c r="J32" s="1"/>
  <c r="J33" s="1"/>
  <c r="L29"/>
  <c r="K29"/>
  <c r="J29"/>
  <c r="L28"/>
  <c r="L32" s="1"/>
  <c r="L33" s="1"/>
  <c r="K28"/>
  <c r="K32" s="1"/>
  <c r="K33" s="1"/>
  <c r="J28"/>
  <c r="L22"/>
  <c r="K22"/>
  <c r="J22"/>
  <c r="L21"/>
  <c r="K21"/>
  <c r="J21"/>
  <c r="L20"/>
  <c r="K20"/>
  <c r="J20"/>
  <c r="L19"/>
  <c r="K19"/>
  <c r="J19"/>
  <c r="K18"/>
  <c r="L18"/>
  <c r="J18"/>
  <c r="D41" i="11" l="1"/>
  <c r="L23" i="7"/>
  <c r="L24" s="1"/>
  <c r="K23"/>
  <c r="K24" s="1"/>
  <c r="J23"/>
  <c r="J24" s="1"/>
  <c r="U47" i="6"/>
  <c r="T47"/>
  <c r="S47"/>
  <c r="U46"/>
  <c r="T46"/>
  <c r="S46"/>
  <c r="U45"/>
  <c r="T45"/>
  <c r="S45"/>
  <c r="U44"/>
  <c r="T44"/>
  <c r="S44"/>
  <c r="U43"/>
  <c r="T43"/>
  <c r="S43"/>
  <c r="U37"/>
  <c r="T37"/>
  <c r="S37"/>
  <c r="U36"/>
  <c r="T36"/>
  <c r="S36"/>
  <c r="U35"/>
  <c r="T35"/>
  <c r="S35"/>
  <c r="U34"/>
  <c r="T34"/>
  <c r="S34"/>
  <c r="S38" s="1"/>
  <c r="S39" s="1"/>
  <c r="U28"/>
  <c r="T28"/>
  <c r="S28"/>
  <c r="U27"/>
  <c r="T27"/>
  <c r="S27"/>
  <c r="U26"/>
  <c r="T26"/>
  <c r="S26"/>
  <c r="U25"/>
  <c r="T25"/>
  <c r="S25"/>
  <c r="S29" s="1"/>
  <c r="S30" s="1"/>
  <c r="U24"/>
  <c r="T24"/>
  <c r="S24"/>
  <c r="U17"/>
  <c r="T17"/>
  <c r="S17"/>
  <c r="U16"/>
  <c r="U29" s="1"/>
  <c r="U30" s="1"/>
  <c r="T16"/>
  <c r="T29" s="1"/>
  <c r="T30" s="1"/>
  <c r="S16"/>
  <c r="L69" i="5"/>
  <c r="K69"/>
  <c r="K70" s="1"/>
  <c r="K71" s="1"/>
  <c r="J69"/>
  <c r="L68"/>
  <c r="K68"/>
  <c r="J68"/>
  <c r="L67"/>
  <c r="K67"/>
  <c r="J67"/>
  <c r="L66"/>
  <c r="L70" s="1"/>
  <c r="L71" s="1"/>
  <c r="K66"/>
  <c r="J66"/>
  <c r="L62"/>
  <c r="L60"/>
  <c r="K60"/>
  <c r="K61" s="1"/>
  <c r="K62" s="1"/>
  <c r="J60"/>
  <c r="L59"/>
  <c r="K59"/>
  <c r="J59"/>
  <c r="J61" s="1"/>
  <c r="J62" s="1"/>
  <c r="L61"/>
  <c r="L53"/>
  <c r="K53"/>
  <c r="J53"/>
  <c r="L52"/>
  <c r="K52"/>
  <c r="J52"/>
  <c r="L51"/>
  <c r="K51"/>
  <c r="J51"/>
  <c r="L50"/>
  <c r="K50"/>
  <c r="J50"/>
  <c r="L44"/>
  <c r="K44"/>
  <c r="J44"/>
  <c r="L43"/>
  <c r="K43"/>
  <c r="J43"/>
  <c r="L42"/>
  <c r="K42"/>
  <c r="J42"/>
  <c r="L36"/>
  <c r="K36"/>
  <c r="J36"/>
  <c r="L35"/>
  <c r="K35"/>
  <c r="J35"/>
  <c r="L34"/>
  <c r="K34"/>
  <c r="J34"/>
  <c r="L33"/>
  <c r="K33"/>
  <c r="J33"/>
  <c r="L32"/>
  <c r="K32"/>
  <c r="J32"/>
  <c r="L26"/>
  <c r="K26"/>
  <c r="J26"/>
  <c r="L25"/>
  <c r="K25"/>
  <c r="J25"/>
  <c r="L24"/>
  <c r="K24"/>
  <c r="J24"/>
  <c r="L23"/>
  <c r="K23"/>
  <c r="J23"/>
  <c r="L22"/>
  <c r="K22"/>
  <c r="J22"/>
  <c r="L21"/>
  <c r="K21"/>
  <c r="J21"/>
  <c r="L20"/>
  <c r="K20"/>
  <c r="J20"/>
  <c r="L19"/>
  <c r="K19"/>
  <c r="J19"/>
  <c r="L18"/>
  <c r="K18"/>
  <c r="J18"/>
  <c r="L17"/>
  <c r="K17"/>
  <c r="J17"/>
  <c r="D19" i="4"/>
  <c r="E18"/>
  <c r="E19" s="1"/>
  <c r="D18"/>
  <c r="C18"/>
  <c r="C19" s="1"/>
  <c r="U34" i="3"/>
  <c r="T34"/>
  <c r="S34"/>
  <c r="U33"/>
  <c r="T33"/>
  <c r="S33"/>
  <c r="U32"/>
  <c r="T32"/>
  <c r="S32"/>
  <c r="U31"/>
  <c r="T31"/>
  <c r="S31"/>
  <c r="U30"/>
  <c r="T30"/>
  <c r="S30"/>
  <c r="U29"/>
  <c r="T29"/>
  <c r="S29"/>
  <c r="U28"/>
  <c r="T28"/>
  <c r="S28"/>
  <c r="U27"/>
  <c r="T27"/>
  <c r="S27"/>
  <c r="U26"/>
  <c r="T26"/>
  <c r="S26"/>
  <c r="U25"/>
  <c r="T25"/>
  <c r="S25"/>
  <c r="U24"/>
  <c r="T24"/>
  <c r="S24"/>
  <c r="U23"/>
  <c r="T23"/>
  <c r="S23"/>
  <c r="U22"/>
  <c r="T22"/>
  <c r="S22"/>
  <c r="U21"/>
  <c r="T21"/>
  <c r="S21"/>
  <c r="U20"/>
  <c r="T20"/>
  <c r="S20"/>
  <c r="U19"/>
  <c r="T19"/>
  <c r="S19"/>
  <c r="U18"/>
  <c r="T18"/>
  <c r="S18"/>
  <c r="U17"/>
  <c r="T17"/>
  <c r="S17"/>
  <c r="U16"/>
  <c r="T16"/>
  <c r="S16"/>
  <c r="U15"/>
  <c r="U35" s="1"/>
  <c r="U36" s="1"/>
  <c r="T15"/>
  <c r="T35" s="1"/>
  <c r="T36" s="1"/>
  <c r="S15"/>
  <c r="S35" s="1"/>
  <c r="S36" s="1"/>
  <c r="U91" i="2"/>
  <c r="T91"/>
  <c r="S91"/>
  <c r="U90"/>
  <c r="T90"/>
  <c r="S90"/>
  <c r="U89"/>
  <c r="T89"/>
  <c r="S89"/>
  <c r="U88"/>
  <c r="T88"/>
  <c r="S88"/>
  <c r="U87"/>
  <c r="T87"/>
  <c r="S87"/>
  <c r="U86"/>
  <c r="T86"/>
  <c r="S86"/>
  <c r="U85"/>
  <c r="T85"/>
  <c r="S85"/>
  <c r="U84"/>
  <c r="U92" s="1"/>
  <c r="U93" s="1"/>
  <c r="T84"/>
  <c r="S84"/>
  <c r="U78"/>
  <c r="T78"/>
  <c r="S78"/>
  <c r="U77"/>
  <c r="T77"/>
  <c r="S77"/>
  <c r="U76"/>
  <c r="T76"/>
  <c r="S76"/>
  <c r="U75"/>
  <c r="T75"/>
  <c r="S75"/>
  <c r="U74"/>
  <c r="T74"/>
  <c r="S74"/>
  <c r="U73"/>
  <c r="T73"/>
  <c r="S73"/>
  <c r="U72"/>
  <c r="T72"/>
  <c r="S72"/>
  <c r="U66"/>
  <c r="T66"/>
  <c r="S66"/>
  <c r="U65"/>
  <c r="T65"/>
  <c r="S65"/>
  <c r="U64"/>
  <c r="T64"/>
  <c r="S64"/>
  <c r="U63"/>
  <c r="T63"/>
  <c r="S63"/>
  <c r="U62"/>
  <c r="T62"/>
  <c r="S62"/>
  <c r="U56"/>
  <c r="T56"/>
  <c r="S56"/>
  <c r="U55"/>
  <c r="T55"/>
  <c r="S55"/>
  <c r="U49"/>
  <c r="T49"/>
  <c r="S49"/>
  <c r="U48"/>
  <c r="T48"/>
  <c r="S48"/>
  <c r="U42"/>
  <c r="T42"/>
  <c r="S42"/>
  <c r="U41"/>
  <c r="T41"/>
  <c r="S41"/>
  <c r="U40"/>
  <c r="T40"/>
  <c r="S40"/>
  <c r="U39"/>
  <c r="T39"/>
  <c r="S39"/>
  <c r="U38"/>
  <c r="T38"/>
  <c r="S38"/>
  <c r="U32"/>
  <c r="T32"/>
  <c r="S32"/>
  <c r="U31"/>
  <c r="T31"/>
  <c r="S31"/>
  <c r="U30"/>
  <c r="T30"/>
  <c r="S30"/>
  <c r="U29"/>
  <c r="T29"/>
  <c r="S29"/>
  <c r="U28"/>
  <c r="T28"/>
  <c r="S28"/>
  <c r="U27"/>
  <c r="T27"/>
  <c r="S27"/>
  <c r="U25"/>
  <c r="T25"/>
  <c r="S25"/>
  <c r="U24"/>
  <c r="T24"/>
  <c r="S24"/>
  <c r="U23"/>
  <c r="T23"/>
  <c r="S23"/>
  <c r="U22"/>
  <c r="T22"/>
  <c r="S22"/>
  <c r="U21"/>
  <c r="T21"/>
  <c r="S21"/>
  <c r="U20"/>
  <c r="T20"/>
  <c r="S20"/>
  <c r="U19"/>
  <c r="T19"/>
  <c r="S19"/>
  <c r="U18"/>
  <c r="T18"/>
  <c r="S18"/>
  <c r="S16"/>
  <c r="T16"/>
  <c r="U16"/>
  <c r="U15"/>
  <c r="T15"/>
  <c r="S15"/>
  <c r="U14"/>
  <c r="T14"/>
  <c r="S14"/>
  <c r="T92" l="1"/>
  <c r="T93" s="1"/>
  <c r="T79"/>
  <c r="T80" s="1"/>
  <c r="S92"/>
  <c r="S93" s="1"/>
  <c r="U38" i="6"/>
  <c r="U39" s="1"/>
  <c r="T38"/>
  <c r="T39" s="1"/>
  <c r="T48"/>
  <c r="T49" s="1"/>
  <c r="S48"/>
  <c r="S49" s="1"/>
  <c r="U48"/>
  <c r="U49" s="1"/>
  <c r="J70" i="5"/>
  <c r="J71" s="1"/>
  <c r="K45"/>
  <c r="K46" s="1"/>
  <c r="K37"/>
  <c r="K38" s="1"/>
  <c r="L45"/>
  <c r="L46" s="1"/>
  <c r="L37"/>
  <c r="L38" s="1"/>
  <c r="K27"/>
  <c r="K28" s="1"/>
  <c r="J37"/>
  <c r="J38" s="1"/>
  <c r="J45"/>
  <c r="J46" s="1"/>
  <c r="L54"/>
  <c r="L55" s="1"/>
  <c r="J54"/>
  <c r="J55" s="1"/>
  <c r="K54"/>
  <c r="K55" s="1"/>
  <c r="L27"/>
  <c r="L28" s="1"/>
  <c r="J27"/>
  <c r="J28" s="1"/>
  <c r="S79" i="2"/>
  <c r="S80" s="1"/>
  <c r="U79"/>
  <c r="U80" s="1"/>
  <c r="T67"/>
  <c r="T68" s="1"/>
  <c r="U67"/>
  <c r="U68" s="1"/>
  <c r="S67"/>
  <c r="S68" s="1"/>
  <c r="S57"/>
  <c r="S58" s="1"/>
  <c r="T57"/>
  <c r="T58" s="1"/>
  <c r="U57"/>
  <c r="U58" s="1"/>
  <c r="S43"/>
  <c r="S44" s="1"/>
  <c r="U43"/>
  <c r="U44" s="1"/>
  <c r="U50"/>
  <c r="U51" s="1"/>
  <c r="T50"/>
  <c r="T51" s="1"/>
  <c r="S50"/>
  <c r="S51" s="1"/>
  <c r="T43"/>
  <c r="T44" s="1"/>
  <c r="U33"/>
  <c r="U34" s="1"/>
  <c r="T33"/>
  <c r="T34" s="1"/>
  <c r="S33"/>
  <c r="S34" s="1"/>
</calcChain>
</file>

<file path=xl/sharedStrings.xml><?xml version="1.0" encoding="utf-8"?>
<sst xmlns="http://schemas.openxmlformats.org/spreadsheetml/2006/main" count="989" uniqueCount="553">
  <si>
    <t>પત્રક ૧ - માતા અને બાળ આરોગ્ય સેવાઓ</t>
  </si>
  <si>
    <t>ક્રમ</t>
  </si>
  <si>
    <t xml:space="preserve">પ્રશ્ન </t>
  </si>
  <si>
    <t xml:space="preserve">પ્રતિક્રિયા / જવાબ </t>
  </si>
  <si>
    <t>સારી</t>
  </si>
  <si>
    <t>મધ્યમ</t>
  </si>
  <si>
    <t>ખરાબ</t>
  </si>
  <si>
    <t>માતા અને બાળ આરોગ્ય સેવાઓ</t>
  </si>
  <si>
    <r>
      <t>પ્રશ્ન ૧.</t>
    </r>
    <r>
      <rPr>
        <sz val="11"/>
        <color theme="1"/>
        <rFont val="Shruti"/>
        <charset val="1"/>
      </rPr>
      <t xml:space="preserve"> શું તમારી પ્રસુતિની નોંધણી સ્ત્રી આરોગ્ય કાર્યકર દ્વારા ગર્ભધારણના ત્રણ મહિનાની અંદર કરવામાં આવી હતી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</si>
  <si>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 શું સ્ત્રી આરોગ્ય કાર્યકર દ્વારા તમને પ્રસુતિ નોંધણી કાર્ડ એટલે કે મમતા કાર્ડ આપવામાં આવ્યુ હતુ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</si>
  <si>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 શું તમારી આ પહેલાંની ગર્ભાવસ્થા વખતે પ્રસુતિ પહેલાંની ઓછામાં ઓછી ચાર (૪) તપાસ કરવામાં આવી હતી </t>
    </r>
    <r>
      <rPr>
        <sz val="11"/>
        <color theme="1"/>
        <rFont val="Calibri"/>
        <family val="2"/>
        <scheme val="minor"/>
      </rPr>
      <t>?</t>
    </r>
  </si>
  <si>
    <t>દવાખાનામાં પ્રસુતિ કરાવવા બાબતે પ્રશ્નોતરી</t>
  </si>
  <si>
    <t>પ્રશ્ન</t>
  </si>
  <si>
    <t>પ્રસુતિ (ડિલીવરી) સંબંધિત.</t>
  </si>
  <si>
    <t>પ્રસુતિ પછીની દેખભાળ સંબંધિત.</t>
  </si>
  <si>
    <t>પરિવાર નિયોજન (કુટુંબ કલ્યાણ) સંબંધિત.</t>
  </si>
  <si>
    <r>
      <t xml:space="preserve">જનની શિશુ સુરક્ષા કાર્યક્રમ </t>
    </r>
    <r>
      <rPr>
        <sz val="11"/>
        <color theme="1"/>
        <rFont val="Calibri"/>
        <family val="2"/>
        <scheme val="minor"/>
      </rPr>
      <t xml:space="preserve">(JSSK) </t>
    </r>
    <r>
      <rPr>
        <sz val="11"/>
        <color theme="1"/>
        <rFont val="Shruti"/>
        <charset val="1"/>
      </rPr>
      <t xml:space="preserve">ના લાભ સંબંધિત. </t>
    </r>
  </si>
  <si>
    <t xml:space="preserve">આશાની કામગીરી સંબંધિત. </t>
  </si>
  <si>
    <t xml:space="preserve">• વ્યક્તિગત મુલાકાત કરી પ્રશ્નાવલી ભરવાની રહેશે. </t>
  </si>
  <si>
    <t xml:space="preserve">ટકાવારી </t>
  </si>
  <si>
    <t>પ્રતિક્રિયા / જવાબ (મહિલા ૧)</t>
  </si>
  <si>
    <t>પ્રતિક્રિયા / જવાબ (મહિલા ૨)</t>
  </si>
  <si>
    <t>પ્રતિક્રિયા / જવાબ (મહિલા ૩)</t>
  </si>
  <si>
    <t>પ્રતિક્રિયા / જવાબ (મહિલા ૪)</t>
  </si>
  <si>
    <t>પ્રતિક્રિયા / જવાબ (મહિલા ૫)</t>
  </si>
  <si>
    <t xml:space="preserve">સરેરાશ પ્રતિભાવ </t>
  </si>
  <si>
    <r>
      <t xml:space="preserve">શું તમે નીચે મુજબના ચાર રાઉન્ડ પ્રમાણે આશા મોડ્યુલ ૬ અને ૭ ની તાલીમ લીધેલી છે </t>
    </r>
    <r>
      <rPr>
        <sz val="11"/>
        <color theme="1"/>
        <rFont val="Calibri"/>
        <family val="2"/>
        <scheme val="minor"/>
      </rPr>
      <t>?</t>
    </r>
  </si>
  <si>
    <r>
      <t xml:space="preserve">પ્રશ્ન ૧. </t>
    </r>
    <r>
      <rPr>
        <sz val="11"/>
        <color theme="1"/>
        <rFont val="Shruti"/>
        <charset val="1"/>
      </rPr>
      <t>રાઉન્ડ ૧</t>
    </r>
  </si>
  <si>
    <r>
      <t>પ્રશ્ન ૨.</t>
    </r>
    <r>
      <rPr>
        <sz val="11"/>
        <color theme="1"/>
        <rFont val="Shruti"/>
        <charset val="1"/>
      </rPr>
      <t>રાઉન્ડ ૨</t>
    </r>
  </si>
  <si>
    <r>
      <t>પ્રશ્ન ૩.</t>
    </r>
    <r>
      <rPr>
        <sz val="11"/>
        <color theme="1"/>
        <rFont val="Shruti"/>
        <charset val="1"/>
      </rPr>
      <t>રાઉન્ડ ૩</t>
    </r>
  </si>
  <si>
    <r>
      <t>પ્રશ્ન ૪.</t>
    </r>
    <r>
      <rPr>
        <sz val="11"/>
        <color theme="1"/>
        <rFont val="Shruti"/>
        <charset val="1"/>
      </rPr>
      <t>રાઉન્ડ ૪</t>
    </r>
  </si>
  <si>
    <r>
      <t>પ્રશ્ન ૫.</t>
    </r>
    <r>
      <rPr>
        <sz val="11"/>
        <color theme="1"/>
        <rFont val="Shruti"/>
        <charset val="1"/>
      </rPr>
      <t xml:space="preserve">શું તમે આરોગ્ય કેન્દ્રમાં મોકલેલ લાભાર્થીઓને સંતોષજનક સેવાઓ કે સારવાર મળે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</si>
  <si>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૬.</t>
    </r>
    <r>
      <rPr>
        <sz val="11"/>
        <color theme="1"/>
        <rFont val="Shruti"/>
        <charset val="1"/>
      </rPr>
      <t xml:space="preserve">શું તમને તમારું ઇન્સેન્ટીવ ( પ્રોત્સાહક રકમ -કામગીરીનું મહેનતાણું) નિયમિત મળી જાય છે </t>
    </r>
    <r>
      <rPr>
        <sz val="11"/>
        <color theme="1"/>
        <rFont val="Calibri"/>
        <family val="2"/>
        <scheme val="minor"/>
      </rPr>
      <t>?</t>
    </r>
  </si>
  <si>
    <r>
      <t>પ્રશ્ન ૭.</t>
    </r>
    <r>
      <rPr>
        <sz val="11"/>
        <color theme="1"/>
        <rFont val="Shruti"/>
        <charset val="1"/>
      </rPr>
      <t xml:space="preserve">શું તમને ઇન્સેન્ટીવ મેળવવામાં સ્ત્રી આરોગ્ય કાર્યકર કે સુપરવાઇઝર દ્વારા તમે કરેલ કામગીરીને પ્રમાણિત કરાવવામાં મુશ્કેલી થાય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</si>
  <si>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૮.</t>
    </r>
    <r>
      <rPr>
        <sz val="11"/>
        <color theme="1"/>
        <rFont val="Shruti"/>
        <charset val="1"/>
      </rPr>
      <t xml:space="preserve">શું તમને ઇન્સેન્ટીવની રકમ મળવામાં કયારેય બે મહિનાથી વધુ સમય લાગ્યો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</si>
  <si>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૯.</t>
    </r>
    <r>
      <rPr>
        <sz val="11"/>
        <color theme="1"/>
        <rFont val="Shruti"/>
        <charset val="1"/>
      </rPr>
      <t xml:space="preserve">શું તમને તમારા વિસ્તારની કામગીરીમાં આંગણવાડી કાર્યકરનો સહયોગ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</si>
  <si>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૧૦.</t>
    </r>
    <r>
      <rPr>
        <sz val="11"/>
        <color theme="1"/>
        <rFont val="Shruti"/>
        <charset val="1"/>
      </rPr>
      <t xml:space="preserve">શું તમને તમારા વિસ્તારની કામગીરીમાં સ્ત્રી આરોગ્ય કાર્યકરનો સહયોગ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</si>
  <si>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૧૧.</t>
    </r>
    <r>
      <rPr>
        <sz val="11"/>
        <color theme="1"/>
        <rFont val="Shruti"/>
        <charset val="1"/>
      </rPr>
      <t xml:space="preserve">શું તમને તમારા વિસ્તારની કામગીરીમાં ગ્રામ સંજીવની સમિતિનો સહયોગ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</si>
  <si>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૧૨.</t>
    </r>
    <r>
      <rPr>
        <sz val="11"/>
        <color theme="1"/>
        <rFont val="Shruti"/>
        <charset val="1"/>
      </rPr>
      <t xml:space="preserve">શું તમને આરોગ્યની વિવિધ સેવાઓ પુરી પાડવા માટે આશા કીટ મળેલ છે </t>
    </r>
    <r>
      <rPr>
        <sz val="11"/>
        <color theme="1"/>
        <rFont val="Calibri"/>
        <family val="2"/>
        <scheme val="minor"/>
      </rPr>
      <t>?</t>
    </r>
  </si>
  <si>
    <r>
      <t>પ્રશ્ન ૧૩.</t>
    </r>
    <r>
      <rPr>
        <sz val="11"/>
        <color theme="1"/>
        <rFont val="Shruti"/>
        <charset val="1"/>
      </rPr>
      <t xml:space="preserve">શું તમને આરોગ્યની વિવિધ સેવાઓ પુરી પાડવા માટે આશાકીટમાં દવાપેટી મળેલ છે </t>
    </r>
    <r>
      <rPr>
        <sz val="11"/>
        <color theme="1"/>
        <rFont val="Calibri"/>
        <family val="2"/>
        <scheme val="minor"/>
      </rPr>
      <t>?</t>
    </r>
  </si>
  <si>
    <r>
      <t>પ્રશ્ન ૧૪.</t>
    </r>
    <r>
      <rPr>
        <sz val="11"/>
        <color theme="1"/>
        <rFont val="Shruti"/>
        <charset val="1"/>
      </rPr>
      <t>આશા કીટમાં તમને આરોગ્ય કેન્દ્ર પરથી નિયમિત દવાઓ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કોન્ડમ કે ગર્ભનિરોધક ગોળીઓની પૂર્તિ કરી આપવામાં આવે છે ? </t>
    </r>
  </si>
  <si>
    <r>
      <t>પ્રશ્ન ૧૫.</t>
    </r>
    <r>
      <rPr>
        <sz val="11"/>
        <color theme="1"/>
        <rFont val="Shruti"/>
        <charset val="1"/>
      </rPr>
      <t xml:space="preserve">શું તમને ઓ.આર.એસ. </t>
    </r>
    <r>
      <rPr>
        <sz val="11"/>
        <color theme="1"/>
        <rFont val="Calibri"/>
        <family val="2"/>
        <scheme val="minor"/>
      </rPr>
      <t xml:space="preserve">(ORS) </t>
    </r>
    <r>
      <rPr>
        <sz val="11"/>
        <color theme="1"/>
        <rFont val="Shruti"/>
        <charset val="1"/>
      </rPr>
      <t xml:space="preserve">નિયમિત મળી રહે છે </t>
    </r>
    <r>
      <rPr>
        <sz val="11"/>
        <color theme="1"/>
        <rFont val="Calibri"/>
        <family val="2"/>
        <scheme val="minor"/>
      </rPr>
      <t>?</t>
    </r>
  </si>
  <si>
    <r>
      <t>પ્રશ્ન ૧૬.</t>
    </r>
    <r>
      <rPr>
        <sz val="11"/>
        <color theme="1"/>
        <rFont val="Shruti"/>
        <charset val="1"/>
      </rPr>
      <t xml:space="preserve">શું તમારી દવાઓની પૂર્તિ આરોગ્ય કેન્દ્ર પરથી નિયમિત થાય છે </t>
    </r>
    <r>
      <rPr>
        <sz val="11"/>
        <color theme="1"/>
        <rFont val="Calibri"/>
        <family val="2"/>
        <scheme val="minor"/>
      </rPr>
      <t>?</t>
    </r>
  </si>
  <si>
    <r>
      <t>પ્રશ્ન ૧૭.</t>
    </r>
    <r>
      <rPr>
        <sz val="11"/>
        <color theme="1"/>
        <rFont val="Shruti"/>
        <charset val="1"/>
      </rPr>
      <t xml:space="preserve">શું શ્વસનતંત્રને લગત બિમારી માટે કોટ્રામોક્સાઝોલ દવા મળે છે </t>
    </r>
    <r>
      <rPr>
        <sz val="11"/>
        <color theme="1"/>
        <rFont val="Calibri"/>
        <family val="2"/>
        <scheme val="minor"/>
      </rPr>
      <t>?</t>
    </r>
  </si>
  <si>
    <r>
      <t>પ્રશ્ન ૧૮.</t>
    </r>
    <r>
      <rPr>
        <sz val="11"/>
        <color theme="1"/>
        <rFont val="Shruti"/>
        <charset val="1"/>
      </rPr>
      <t xml:space="preserve">શું તમને એ જાણકારી છે કે તમારી ફરિયાદોના નિકાલ માટે આશા ફરિયાદ નિવારણ તંત્ર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</si>
  <si>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૧૯.</t>
    </r>
    <r>
      <rPr>
        <sz val="11"/>
        <color theme="1"/>
        <rFont val="Shruti"/>
        <charset val="1"/>
      </rPr>
      <t xml:space="preserve">શું તમને આરોગ્ય કેન્દ્રના સ્ટાફના વર્તનથી સંતોષ છે 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Shruti"/>
        <charset val="1"/>
      </rPr>
      <t xml:space="preserve"> </t>
    </r>
  </si>
  <si>
    <r>
      <t>પ્રશ્ન ૨૦.</t>
    </r>
    <r>
      <rPr>
        <sz val="11"/>
        <color theme="1"/>
        <rFont val="Shruti"/>
        <charset val="1"/>
      </rPr>
      <t xml:space="preserve">જયારે તમે કોઇ મહિલાને પ્રસુતિ માટે આરોગ્ય કેન્દ્ર પર લઇ જાઓ છો ત્યારે તમારા માટે આરોગ્ય કેન્દ્ર પર વિશેષ આરામ ગુહ (મમતા ધર) ની સુવિધા છે </t>
    </r>
    <r>
      <rPr>
        <sz val="11"/>
        <color theme="1"/>
        <rFont val="Calibri"/>
        <family val="2"/>
        <scheme val="minor"/>
      </rPr>
      <t xml:space="preserve">?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</si>
  <si>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વ્યક્તિગત મુલાકાત કરી પ્રશ્નાવલી ભરવાની રહેશે.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</si>
  <si>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ગામમાં જેટલી આશા હોય તે તમામ પાસે આ પ્રશ્નાવલી ભરવાની રહેશે.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</si>
  <si>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આ પત્રકની જરૂરીયાત મુજબ  ઝેરોક્ષ કોપી રાખવાની રહેશે. </t>
    </r>
  </si>
  <si>
    <t>પત્રક ૨ – આશાને સંબંધિત સેવાઓ</t>
  </si>
  <si>
    <t>પ્રતિક્રિયા/ જવાબ (આશા ૧)</t>
  </si>
  <si>
    <t>પ્રતિક્રિયા/ જવાબ (આશા ૨)</t>
  </si>
  <si>
    <t>પ્રતિક્રિયા/ જવાબ (આશા ૩)</t>
  </si>
  <si>
    <t>પ્રતિક્રિયા/ જવાબ (આશા ૪)</t>
  </si>
  <si>
    <t>પ્રતિક્રિયા/ જવાબ (આશા ૫)</t>
  </si>
  <si>
    <r>
      <t>પ્રશ્ન ૧.</t>
    </r>
    <r>
      <rPr>
        <sz val="11"/>
        <color theme="1"/>
        <rFont val="Shruti"/>
        <charset val="1"/>
      </rPr>
      <t xml:space="preserve">શું તમને વર્ષમાં બે વાર પેટના ક્રુમિ મારવાની દવા ખવડાવવામાં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</si>
  <si>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શું તમને લોહતત્વ (આર્યન ફોલીક એસિડ) ની વાદળી રંગની ગોળીઓ ખવડાવવામાં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</si>
  <si>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>શું આરોગ્યના ડોકટર દ્વારા શાળામાં આવી આંખ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>કાન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નાક,ગળા અને ત્વચાની તપાસ કરવામાં આવે છે ? </t>
    </r>
  </si>
  <si>
    <t xml:space="preserve">આશા દ્વારા કરવામાં આવતી કામગીરી બાબતનો અભિપ્રાય. </t>
  </si>
  <si>
    <r>
      <t>પ્રશ્ન ૪.</t>
    </r>
    <r>
      <rPr>
        <sz val="11"/>
        <color theme="1"/>
        <rFont val="Shruti"/>
        <charset val="1"/>
      </rPr>
      <t xml:space="preserve">શું આશા દર મહિને એકવાર ગામની કિશોરીઓ સાથે બેઠક કરે છે </t>
    </r>
    <r>
      <rPr>
        <sz val="11"/>
        <color theme="1"/>
        <rFont val="Calibri"/>
        <family val="2"/>
        <scheme val="minor"/>
      </rPr>
      <t>?</t>
    </r>
  </si>
  <si>
    <r>
      <t>પ્રશ્ન ૫.</t>
    </r>
    <r>
      <rPr>
        <sz val="11"/>
        <color theme="1"/>
        <rFont val="Shruti"/>
        <charset val="1"/>
      </rPr>
      <t xml:space="preserve">શું આશા કિશોરીઓને સેનેટરી નેપકીનનું વિતરણ કરે છે </t>
    </r>
    <r>
      <rPr>
        <sz val="11"/>
        <color theme="1"/>
        <rFont val="Calibri"/>
        <family val="2"/>
        <scheme val="minor"/>
      </rPr>
      <t>?</t>
    </r>
  </si>
  <si>
    <t>પત્રક ૩ – કિશોરીઓના આરોગ્ય સંબંધિત સેવાઓ</t>
  </si>
  <si>
    <t xml:space="preserve">•   જુથચર્ચા (ગ્રુપ મીટીંગ) મુલાકાત કરી પ્રશ્નાવલી ભરવાની રહેશે. 
•   ગામની માધ્યમિક કે પ્રાથમિક શાળાની ધોરણ ૯ કે ૧૦ વિધાર્થીનીઓ અને શાળામાં ભણતી ન હોય તેવી કિશોરીઓનું ૮ કે ૧૦ નું ગ્રુપ બનાવી બેઠક કરવી.
•   સૌ પ્રથમ પરિચય આપી ગ્રામ સંજીવની સમિતિ વિષે માહિતિ આપવી. 
•   નીચેની એક જ પ્રશ્નાવલી ગ્રુપ દ્વારા પ્રશ્નનો જે જવાબ નકકી કરવામાં આવે તે જ ભરવો. જેમ કે ૧૦ માંથી ૬ કિશોરીઓ “હા”    જવાબ લખવાનું કહે તો જે-તે પ્રશ્નનો જવાબ “હા” લખવો. 
</t>
  </si>
  <si>
    <t>પત્રક ૪ – ગામમાં ઉપલબ્ધ આરોગ્ય સેવાઓ</t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</si>
  <si>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ગામમાં બે અલગ-અલગ જગ્યાએ સમુહ ચર્ચા કરી પ્રશ્નાવલી ભરવાની રહેશે.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</si>
  <si>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સમુહ ચર્ચામાં ૧૦ કે ૧૨ લોકો (પુરુષ અને મહિલા સરખા ભાગે) હોવા જોઇએ.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</si>
  <si>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સમુહ દ્વારા બહુમતિથી જે જવાબ આપવામાં આવે તે જ જવાબ પ્રશ્નાવલીમાં ભરવો.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</si>
  <si>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આ પત્રકની બે ઝેરોક્ષ કોપી રાખવાની રહેશે. </t>
    </r>
  </si>
  <si>
    <t xml:space="preserve">આરોગ્ય કેન્દ્રો દ્વારા પુરી પાડવામાં આવતી આરોગ્ય સેવાઓની ગુણવતા. </t>
  </si>
  <si>
    <r>
      <t>પ્રશ્ન ૧.</t>
    </r>
    <r>
      <rPr>
        <sz val="11"/>
        <color theme="1"/>
        <rFont val="Shruti"/>
        <charset val="1"/>
      </rPr>
      <t xml:space="preserve">શું સ્ત્રી આરોગ્ય કાર્યકર (નર્સબેન) પેટા આરોગ્ય કેન્દ્રમાં હાજર હોય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</si>
  <si>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૨.</t>
    </r>
    <r>
      <rPr>
        <sz val="11"/>
        <color theme="1"/>
        <rFont val="Shruti"/>
        <charset val="1"/>
      </rPr>
      <t xml:space="preserve">શું પેટા આ.કેન્દ્રમાં સ્રી આરોગ્ય કાર્યકર કયારે આવશે તેનું બોર્ડ પેટા આ.કેન્દ્રની બહાર લગાવેલ હોય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</si>
  <si>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શું ગામને લગત અથવા ગામના પ્રાથમિક આરોગ્ય કેન્દ્ર પર નિયમિત રીતે નિયત સમયે દર્દીઓની બહારની તપાસ (ઓ.પી.ડી. ) કરવામાં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</si>
  <si>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૪.</t>
    </r>
    <r>
      <rPr>
        <sz val="11"/>
        <color theme="1"/>
        <rFont val="Shruti"/>
        <charset val="1"/>
      </rPr>
      <t xml:space="preserve">શું ડોકટર દ્વારા નિયમિત ઓ.પી.ડી. સેવાઓ આપવામાં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</si>
  <si>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૫.</t>
    </r>
    <r>
      <rPr>
        <sz val="11"/>
        <color theme="1"/>
        <rFont val="Shruti"/>
        <charset val="1"/>
      </rPr>
      <t xml:space="preserve">શું આરોગ્ય કેન્દ્રમાંથી તમને કોઇ વખત બહારથી દવા ખરીદવા જણાવવામાં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</si>
  <si>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૬.</t>
    </r>
    <r>
      <rPr>
        <sz val="11"/>
        <color theme="1"/>
        <rFont val="Shruti"/>
        <charset val="1"/>
      </rPr>
      <t xml:space="preserve">શું તમે આરોગ્ય કેન્દ્ર પરથી મળતી સેવાઓથી સંતુષ્ટ છો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</si>
  <si>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૭.</t>
    </r>
    <r>
      <rPr>
        <sz val="11"/>
        <color theme="1"/>
        <rFont val="Shruti"/>
        <charset val="1"/>
      </rPr>
      <t xml:space="preserve">શું તમે આરોગ્ય કેન્દ્રના સ્ટાફથી સંતુષ્ટ છો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</si>
  <si>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૮.</t>
    </r>
    <r>
      <rPr>
        <sz val="11"/>
        <color theme="1"/>
        <rFont val="Shruti"/>
        <charset val="1"/>
      </rPr>
      <t xml:space="preserve">શું તમને કોઇ વાર લોહી કે પેશાબની તપાસ આરોગ્ય કેન્દ્રથી બહાર એટલે કે ખાનગી દવાખાનામાં કરાવવા જણાવવામાં આવે છે 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Shruti"/>
        <charset val="1"/>
      </rPr>
      <t xml:space="preserve"> </t>
    </r>
  </si>
  <si>
    <r>
      <t>પ્રશ્ન ૯.</t>
    </r>
    <r>
      <rPr>
        <sz val="11"/>
        <color theme="1"/>
        <rFont val="Shruti"/>
        <charset val="1"/>
      </rPr>
      <t xml:space="preserve">શું તમને આરોગ્ય કેન્દ્રના કોઇ પણ સ્ટાફ દ્વારા આરોગ્ય કેન્દ્રથી બહાર એટલે કે ખાનગી દવાખાનામાં સારવાર લેવા જણાવવામાં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</si>
  <si>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૧૦.</t>
    </r>
    <r>
      <rPr>
        <sz val="11"/>
        <color theme="1"/>
        <rFont val="Shruti"/>
        <charset val="1"/>
      </rPr>
      <t xml:space="preserve">શું તમને આરોગ્ય કેન્દ્રના કોઇ પણ સ્ટાફ દ્વારા લીધેલ આરોગ્ય સારવાર કે સેવાઓ માટે કોઇ પણ પ્રકારનો ચાર્જ કે ફીની માંગણી કરવામાં આવેલ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</si>
  <si>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t>પાણી અને સ્વચ્છતા સંબંધિત.</t>
  </si>
  <si>
    <r>
      <t>પ્રશ્ન ૧૧.</t>
    </r>
    <r>
      <rPr>
        <sz val="11"/>
        <color theme="1"/>
        <rFont val="Shruti"/>
        <charset val="1"/>
      </rPr>
      <t xml:space="preserve">શું તમારા ગામમાં દરેક ઘરમાં શુધ્ધ પીવાનું પાણી મળી રહે તેવી સુવિધા છે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>હેડપંપ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પાણીની પાઇપલાઇન બોર દ્વારા) </t>
    </r>
    <r>
      <rPr>
        <sz val="11"/>
        <color theme="1"/>
        <rFont val="Calibri"/>
        <family val="2"/>
        <scheme val="minor"/>
      </rPr>
      <t xml:space="preserve"> </t>
    </r>
  </si>
  <si>
    <r>
      <t>પ્રશ્ન ૧૨.</t>
    </r>
    <r>
      <rPr>
        <sz val="11"/>
        <color theme="1"/>
        <rFont val="Shruti"/>
        <charset val="1"/>
      </rPr>
      <t>શું તમારા ગામમાં કોઇ જગ્યાએ પાણી ફ્લોરાઇડ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hruti"/>
        <charset val="1"/>
      </rPr>
      <t xml:space="preserve">કે અન્ય રસાયણથી પ્રદુષિત છે ? </t>
    </r>
  </si>
  <si>
    <r>
      <t>પ્રશ્ન ૧૩.</t>
    </r>
    <r>
      <rPr>
        <sz val="11"/>
        <color theme="1"/>
        <rFont val="Shruti"/>
        <charset val="1"/>
      </rPr>
      <t xml:space="preserve">શું આરોગ્ય કે પાણી પુરવઠા વિભાગ દ્વારા ગામનું પાણી કેટલુ શુધ્ધ છે તેની તપાસ કરી તેને ગામમાં જાહેર કરાવવામાં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</si>
  <si>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૧૪.</t>
    </r>
    <r>
      <rPr>
        <sz val="11"/>
        <color theme="1"/>
        <rFont val="Shruti"/>
        <charset val="1"/>
      </rPr>
      <t xml:space="preserve">શું ગામના ગરીબી રેખા હેઠળ (બી.પી.એલ.) ના પરિવારોને ઘરમાં શૌચાલય (સંડાસ) બનાવવા માટે સરકારી લાભ મળે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</si>
  <si>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૧૫.</t>
    </r>
    <r>
      <rPr>
        <sz val="11"/>
        <color theme="1"/>
        <rFont val="Shruti"/>
        <charset val="1"/>
      </rPr>
      <t xml:space="preserve">શું ગામના દરેક ઘરમાં શૌચાલય (સંડાસ) નો ઉપયોગ થાય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</si>
  <si>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વિવિધ બિમારી કે રોગને લગત. </t>
  </si>
  <si>
    <r>
      <t>પ્રશ્ન ૧૬.</t>
    </r>
    <r>
      <rPr>
        <sz val="11"/>
        <color theme="1"/>
        <rFont val="Shruti"/>
        <charset val="1"/>
      </rPr>
      <t xml:space="preserve">શું આશા કે સ્ત્રી આરોગ્ય કાર્યકર બિમાર કે તાવ આવેલ લોકોના લોહીની તપાસ માટે સ્લાઇડ (નમૂના) લે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</si>
  <si>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૧૭.</t>
    </r>
    <r>
      <rPr>
        <sz val="11"/>
        <color theme="1"/>
        <rFont val="Shruti"/>
        <charset val="1"/>
      </rPr>
      <t>શું આરોગ્ય કાર્યકરો પાણીજન્ય બિમારીઓ જેવી કે કમળો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પેટના રોગો વગેરે જેવી બિમારીઓના સર્વે માટે આવે છે ? </t>
    </r>
  </si>
  <si>
    <r>
      <t>પ્રશ્ન ૧૮.</t>
    </r>
    <r>
      <rPr>
        <sz val="11"/>
        <color theme="1"/>
        <rFont val="Shruti"/>
        <charset val="1"/>
      </rPr>
      <t>શું ગામમાં વાહકજન્ય રોગો જેવા કે મેલેરિયા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ફાઇલેરિયા,ટી.બી. વગેરે બિમારીઓ માટે રોકથામ કામગીરી કરવામાં આવે છે ? </t>
    </r>
  </si>
  <si>
    <t>સારવાર સંબંધિત.</t>
  </si>
  <si>
    <r>
      <t>પ્રશ્ન ૧૯.</t>
    </r>
    <r>
      <rPr>
        <sz val="11"/>
        <color theme="1"/>
        <rFont val="Shruti"/>
        <charset val="1"/>
      </rPr>
      <t xml:space="preserve">શું ગામમાં કે ગામના નજીકના આરોગ્ય કેન્દ્રમાં કુતરૂ કરડયુ હોય તો હડકવાની રસી મળે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</si>
  <si>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૨૦.</t>
    </r>
    <r>
      <rPr>
        <sz val="11"/>
        <color theme="1"/>
        <rFont val="Shruti"/>
        <charset val="1"/>
      </rPr>
      <t xml:space="preserve">શું ગામમાં કે ગામના નજીકના આરોગ્ય કેન્દ્રમાં સાપ  કરડયો હોય તો તેની સારવાર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</si>
  <si>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૨૧.</t>
    </r>
    <r>
      <rPr>
        <sz val="11"/>
        <color theme="1"/>
        <rFont val="Shruti"/>
        <charset val="1"/>
      </rPr>
      <t xml:space="preserve">શું ગામમાં કે ગામના નજીકના આરોગ્ય કેન્દ્રમાં ટી.બી. (ક્ષયની બિમારી) ની સારવાર (ડોટસ – </t>
    </r>
    <r>
      <rPr>
        <sz val="11"/>
        <color theme="1"/>
        <rFont val="Calibri"/>
        <family val="2"/>
        <scheme val="minor"/>
      </rPr>
      <t xml:space="preserve">DOTS) </t>
    </r>
    <r>
      <rPr>
        <sz val="11"/>
        <color theme="1"/>
        <rFont val="Shruti"/>
        <charset val="1"/>
      </rPr>
      <t xml:space="preserve">ની સારવાર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</si>
  <si>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૨૨.</t>
    </r>
    <r>
      <rPr>
        <sz val="11"/>
        <color theme="1"/>
        <rFont val="Shruti"/>
        <charset val="1"/>
      </rPr>
      <t xml:space="preserve">શું આરોગ્ય કાર્યકરો મેલેરિયાના દર્દીઓને નિયમિત દવા આપે છે </t>
    </r>
    <r>
      <rPr>
        <sz val="11"/>
        <color theme="1"/>
        <rFont val="Calibri"/>
        <family val="2"/>
        <scheme val="minor"/>
      </rPr>
      <t xml:space="preserve">? </t>
    </r>
  </si>
  <si>
    <t>મુકત ભંડોળ (અનટાઇડ ફંડ) સંબંધિત.</t>
  </si>
  <si>
    <r>
      <t>પ્રશ્ન ૨૩.</t>
    </r>
    <r>
      <rPr>
        <sz val="11"/>
        <color theme="1"/>
        <rFont val="Shruti"/>
        <charset val="1"/>
      </rPr>
      <t>શું તમને ખબર છે કે ગામની ગ્રામ સંજીવની સમિતિને વાર્ષિક રૂ.૧૦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>૦૦૦/- અને પેટા આ.કેન્દ્ર જો ગામમાં હોય તો વાર્ષિક રૂ.૨૦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૦૦૦/- ગામની આરોગ્ય સેવાઓની પ્રવુત્તિઓ માટે મળે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</si>
  <si>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૨૪.</t>
    </r>
    <r>
      <rPr>
        <sz val="11"/>
        <color theme="1"/>
        <rFont val="Shruti"/>
        <charset val="1"/>
      </rPr>
      <t xml:space="preserve">શું તમને ખબર છે કે આ ફંડનો ઉપયોગ ગામની આરોગ્ય સંબંધિત કે સ્થાનિક સમસ્યાઓના હલ માટે કરી શકાય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</si>
  <si>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આશાની કામગીરી સંદર્ભે ગામલોકોનો અભિપ્રાય. </t>
  </si>
  <si>
    <r>
      <t>પ્રશ્ન ૨૫.</t>
    </r>
    <r>
      <rPr>
        <sz val="11"/>
        <color theme="1"/>
        <rFont val="Shruti"/>
        <charset val="1"/>
      </rPr>
      <t xml:space="preserve">શું આશા ગામમાં જન્મ અને મુત્યુની નોંધણીમાં મદદ કરે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</si>
  <si>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૨૬.</t>
    </r>
    <r>
      <rPr>
        <sz val="11"/>
        <color theme="1"/>
        <rFont val="Shruti"/>
        <charset val="1"/>
      </rPr>
      <t xml:space="preserve">શું આશા ગામમાં કુષ્ઠરોગ (લેપ્રસી) ના દર્દીઓ છે કે નહિ તેની તપાસ કરે છે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 xml:space="preserve">નોંધ:- લાગુ પડતા વિસ્તાર માટે) </t>
    </r>
  </si>
  <si>
    <r>
      <t>પ્રશ્ન ૨૭.</t>
    </r>
    <r>
      <rPr>
        <sz val="11"/>
        <color theme="1"/>
        <rFont val="Shruti"/>
        <charset val="1"/>
      </rPr>
      <t>શું આશા મમતા દિવસના વાર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સ્થળ અને સમયની અગાઉથી ગામલોકોને જાણ કરે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</si>
  <si>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૨૮.</t>
    </r>
    <r>
      <rPr>
        <sz val="11"/>
        <color theme="1"/>
        <rFont val="Shruti"/>
        <charset val="1"/>
      </rPr>
      <t xml:space="preserve">શું આશા દર મહિને ગામની ગ્રામ સંજીવની સમિતિની બેઠકનું આયોજન કરે છે </t>
    </r>
    <r>
      <rPr>
        <sz val="11"/>
        <color theme="1"/>
        <rFont val="Calibri"/>
        <family val="2"/>
        <scheme val="minor"/>
      </rPr>
      <t xml:space="preserve">? </t>
    </r>
  </si>
  <si>
    <r>
      <t>·</t>
    </r>
    <r>
      <rPr>
        <sz val="7"/>
        <color theme="1"/>
        <rFont val="Times New Roman"/>
        <family val="1"/>
      </rPr>
      <t xml:space="preserve">         </t>
    </r>
    <r>
      <rPr>
        <sz val="11"/>
        <color theme="1"/>
        <rFont val="Shruti"/>
        <charset val="1"/>
      </rPr>
      <t xml:space="preserve">એક સમુહ ચર્ચા ગામના અંદર મુખ્ય વિસ્તારમાં અને એક સમુહ ચર્ચા ગામની બહાર કે અનુસુચિત  જાતિ/આદિવાસી કે અલ્પસંખ્યક લોકો રહેતા હોય તે વિસ્તારમાં જઇને કરવી. </t>
    </r>
  </si>
  <si>
    <t xml:space="preserve">ગ્રપ ૧ ના પ્રતિભાવો </t>
  </si>
  <si>
    <t xml:space="preserve">સરેરાશ પ્રતિભાવો </t>
  </si>
  <si>
    <t xml:space="preserve">ગ્રપ ૨ ના પ્રતિભાવો </t>
  </si>
  <si>
    <t>પત્રક ૫ – બાળ આરોગ્ય સેવાઓ</t>
  </si>
  <si>
    <t xml:space="preserve">રસીકરણ. </t>
  </si>
  <si>
    <r>
      <t>પ્રશ્ન ૧.</t>
    </r>
    <r>
      <rPr>
        <sz val="11"/>
        <color theme="1"/>
        <rFont val="Shruti"/>
        <charset val="1"/>
      </rPr>
      <t xml:space="preserve">આરોગ્ય કેન્દ્ર દ્વારા તમારા ગામમાં રસી આપવા માટેના કાર્યક્રમનું (મમતા દિવસ) નું આયોજન થાય છે 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</si>
  <si>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તમને મમતા કાર્ડ આપવામાં આવે છે </t>
    </r>
    <r>
      <rPr>
        <sz val="11"/>
        <color theme="1"/>
        <rFont val="Calibri"/>
        <family val="2"/>
        <scheme val="minor"/>
      </rPr>
      <t>?</t>
    </r>
  </si>
  <si>
    <t>જવાબ આપનાર માતાના બાળકની ઉંમર મુજબ નીચેના પ્રશ્નો પુછવા**</t>
  </si>
  <si>
    <t xml:space="preserve">બે માસનું બાળક હોય તો પ્રશ્ન (અ) પૂછવો. </t>
  </si>
  <si>
    <t xml:space="preserve">ત્રણ માસથી ઓછી ઉંમરનું બાળક હોય તો પ્રશ્ન (બ) પૂછવો. </t>
  </si>
  <si>
    <t xml:space="preserve">ચાર માસથી ઓછી ઉંમરનું બાળક હોય તો પ્રશ્ન (ક) પૂછવો. </t>
  </si>
  <si>
    <t xml:space="preserve">નવ માસથી ઓછી ઉંમરનું બાળક હોય તો પ્રશ્ન (ડ) પૂછવો. </t>
  </si>
  <si>
    <t xml:space="preserve">બાર માસથી ઓછી ઉંમરનું બાળક હોય તો પ્રશ્ન (ઇ) પૂછવો. </t>
  </si>
  <si>
    <t>અ.</t>
  </si>
  <si>
    <r>
      <t>પ્રશ્ન ૩.</t>
    </r>
    <r>
      <rPr>
        <sz val="11"/>
        <color theme="1"/>
        <rFont val="Shruti"/>
        <charset val="1"/>
      </rPr>
      <t xml:space="preserve">જો આરોગ્ય કેન્દ્ર કે હોસ્પિટલમાં પ્રસુતિ થઇ હોય તો તમારા બાળકને ક્ષય વિરોધી </t>
    </r>
    <r>
      <rPr>
        <sz val="11"/>
        <color theme="1"/>
        <rFont val="Calibri"/>
        <family val="2"/>
        <scheme val="minor"/>
      </rPr>
      <t xml:space="preserve">(BCG) </t>
    </r>
    <r>
      <rPr>
        <sz val="11"/>
        <color theme="1"/>
        <rFont val="Shruti"/>
        <charset val="1"/>
      </rPr>
      <t>રસી (ઇન્જેકશનથી)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hruti"/>
        <charset val="1"/>
      </rPr>
      <t xml:space="preserve">અને પોલીયો </t>
    </r>
    <r>
      <rPr>
        <sz val="11"/>
        <color theme="1"/>
        <rFont val="Calibri"/>
        <family val="2"/>
        <scheme val="minor"/>
      </rPr>
      <t xml:space="preserve">(OPV) </t>
    </r>
    <r>
      <rPr>
        <sz val="11"/>
        <color theme="1"/>
        <rFont val="Shruti"/>
        <charset val="1"/>
      </rPr>
      <t xml:space="preserve">ની રસી (ટીંપા પીવડાવી) આપવામાં આવી હતી ? </t>
    </r>
  </si>
  <si>
    <t>બ.</t>
  </si>
  <si>
    <r>
      <t>પ્રશ્ન ૪.</t>
    </r>
    <r>
      <rPr>
        <sz val="11"/>
        <color theme="1"/>
        <rFont val="Shruti"/>
        <charset val="1"/>
      </rPr>
      <t xml:space="preserve">તમારા બાળકને ક્ષય વિરોધી </t>
    </r>
    <r>
      <rPr>
        <sz val="11"/>
        <color theme="1"/>
        <rFont val="Calibri"/>
        <family val="2"/>
        <scheme val="minor"/>
      </rPr>
      <t xml:space="preserve">(BCG) </t>
    </r>
    <r>
      <rPr>
        <sz val="11"/>
        <color theme="1"/>
        <rFont val="Shruti"/>
        <charset val="1"/>
      </rPr>
      <t>રસી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ધનુર વિરોધી રસીનો પ્રથમ ડોઝ ડી.પી.ટી.-1 </t>
    </r>
    <r>
      <rPr>
        <sz val="11"/>
        <color theme="1"/>
        <rFont val="Calibri"/>
        <family val="2"/>
        <scheme val="minor"/>
      </rPr>
      <t xml:space="preserve"> (DPT-1) </t>
    </r>
    <r>
      <rPr>
        <sz val="11"/>
        <color theme="1"/>
        <rFont val="Shruti"/>
        <charset val="1"/>
      </rPr>
      <t xml:space="preserve">અને પોલીયોનો પ્રથમ ડોઝ </t>
    </r>
    <r>
      <rPr>
        <sz val="11"/>
        <color theme="1"/>
        <rFont val="Calibri"/>
        <family val="2"/>
        <scheme val="minor"/>
      </rPr>
      <t xml:space="preserve">(OPV-1) </t>
    </r>
    <r>
      <rPr>
        <sz val="11"/>
        <color theme="1"/>
        <rFont val="Shruti"/>
        <charset val="1"/>
      </rPr>
      <t xml:space="preserve">આપવામાં આવેલ છે </t>
    </r>
    <r>
      <rPr>
        <sz val="11"/>
        <color theme="1"/>
        <rFont val="Calibri"/>
        <family val="2"/>
        <scheme val="minor"/>
      </rPr>
      <t xml:space="preserve">? </t>
    </r>
  </si>
  <si>
    <t>ક.</t>
  </si>
  <si>
    <r>
      <t>પ્રશ્ન ૫.</t>
    </r>
    <r>
      <rPr>
        <sz val="11"/>
        <color theme="1"/>
        <rFont val="Shruti"/>
        <charset val="1"/>
      </rPr>
      <t xml:space="preserve">તમારા બાળકને ક્ષય વિરોધી </t>
    </r>
    <r>
      <rPr>
        <sz val="11"/>
        <color theme="1"/>
        <rFont val="Calibri"/>
        <family val="2"/>
        <scheme val="minor"/>
      </rPr>
      <t xml:space="preserve">(BCG) </t>
    </r>
    <r>
      <rPr>
        <sz val="11"/>
        <color theme="1"/>
        <rFont val="Shruti"/>
        <charset val="1"/>
      </rPr>
      <t>રસી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ધનુર વિરોધી રસીનો પ્રથમ અને બીજો ડોઝ ((ડી.પી.ટી.-1 </t>
    </r>
    <r>
      <rPr>
        <sz val="11"/>
        <color theme="1"/>
        <rFont val="Calibri"/>
        <family val="2"/>
        <scheme val="minor"/>
      </rPr>
      <t xml:space="preserve"> (DPT-1) </t>
    </r>
    <r>
      <rPr>
        <sz val="11"/>
        <color theme="1"/>
        <rFont val="Shruti"/>
        <charset val="1"/>
      </rPr>
      <t xml:space="preserve">અને ડી.પી.ટી.-2 </t>
    </r>
    <r>
      <rPr>
        <sz val="11"/>
        <color theme="1"/>
        <rFont val="Calibri"/>
        <family val="2"/>
        <scheme val="minor"/>
      </rPr>
      <t xml:space="preserve"> (DPT-2)) , </t>
    </r>
    <r>
      <rPr>
        <sz val="11"/>
        <color theme="1"/>
        <rFont val="Shruti"/>
        <charset val="1"/>
      </rPr>
      <t xml:space="preserve">પોલીયોનો પ્રથમ અને બીજો ડોઝ </t>
    </r>
    <r>
      <rPr>
        <sz val="11"/>
        <color theme="1"/>
        <rFont val="Calibri"/>
        <family val="2"/>
        <scheme val="minor"/>
      </rPr>
      <t xml:space="preserve">(OPV-1) </t>
    </r>
    <r>
      <rPr>
        <sz val="11"/>
        <color theme="1"/>
        <rFont val="Shruti"/>
        <charset val="1"/>
      </rPr>
      <t xml:space="preserve">અને </t>
    </r>
    <r>
      <rPr>
        <sz val="11"/>
        <color theme="1"/>
        <rFont val="Calibri"/>
        <family val="2"/>
        <scheme val="minor"/>
      </rPr>
      <t xml:space="preserve">(OPV-2) </t>
    </r>
    <r>
      <rPr>
        <sz val="11"/>
        <color theme="1"/>
        <rFont val="Shruti"/>
        <charset val="1"/>
      </rPr>
      <t xml:space="preserve">આપવામાં આવેલ છે </t>
    </r>
    <r>
      <rPr>
        <sz val="11"/>
        <color theme="1"/>
        <rFont val="Calibri"/>
        <family val="2"/>
        <scheme val="minor"/>
      </rPr>
      <t xml:space="preserve">? </t>
    </r>
  </si>
  <si>
    <t>ડ.</t>
  </si>
  <si>
    <r>
      <t>પ્રશ્ન ૬.</t>
    </r>
    <r>
      <rPr>
        <sz val="11"/>
        <color theme="1"/>
        <rFont val="Shruti"/>
        <charset val="1"/>
      </rPr>
      <t xml:space="preserve">તમારા બાળકને ક્ષય વિરોધી </t>
    </r>
    <r>
      <rPr>
        <sz val="11"/>
        <color theme="1"/>
        <rFont val="Calibri"/>
        <family val="2"/>
        <scheme val="minor"/>
      </rPr>
      <t xml:space="preserve">(BCG) </t>
    </r>
    <r>
      <rPr>
        <sz val="11"/>
        <color theme="1"/>
        <rFont val="Shruti"/>
        <charset val="1"/>
      </rPr>
      <t>રસી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>ધનુર વિરોધી રસીનો પ્રથમ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 બીજો અને ત્રીજો ડોઝ ((ડી.પી.ટી.-1 </t>
    </r>
    <r>
      <rPr>
        <sz val="11"/>
        <color theme="1"/>
        <rFont val="Calibri"/>
        <family val="2"/>
        <scheme val="minor"/>
      </rPr>
      <t xml:space="preserve"> (DPT-1) ,</t>
    </r>
    <r>
      <rPr>
        <sz val="11"/>
        <color theme="1"/>
        <rFont val="Shruti"/>
        <charset val="1"/>
      </rPr>
      <t xml:space="preserve"> ડી.પી.ટી.-2 </t>
    </r>
    <r>
      <rPr>
        <sz val="11"/>
        <color theme="1"/>
        <rFont val="Calibri"/>
        <family val="2"/>
        <scheme val="minor"/>
      </rPr>
      <t xml:space="preserve"> (DPT-2) </t>
    </r>
    <r>
      <rPr>
        <sz val="11"/>
        <color theme="1"/>
        <rFont val="Shruti"/>
        <charset val="1"/>
      </rPr>
      <t xml:space="preserve">અને ડી.પી.ટી.-3 </t>
    </r>
    <r>
      <rPr>
        <sz val="11"/>
        <color theme="1"/>
        <rFont val="Calibri"/>
        <family val="2"/>
        <scheme val="minor"/>
      </rPr>
      <t xml:space="preserve"> (DPT-3)), </t>
    </r>
    <r>
      <rPr>
        <sz val="11"/>
        <color theme="1"/>
        <rFont val="Shruti"/>
        <charset val="1"/>
      </rPr>
      <t xml:space="preserve">પોલીયોનો પ્રથમ 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બીજો અને ત્રીજો ડોઝ </t>
    </r>
    <r>
      <rPr>
        <sz val="11"/>
        <color theme="1"/>
        <rFont val="Calibri"/>
        <family val="2"/>
        <scheme val="minor"/>
      </rPr>
      <t xml:space="preserve">(OPV-1), (OPV-2) </t>
    </r>
    <r>
      <rPr>
        <sz val="11"/>
        <color theme="1"/>
        <rFont val="Shruti"/>
        <charset val="1"/>
      </rPr>
      <t xml:space="preserve">અને </t>
    </r>
    <r>
      <rPr>
        <sz val="11"/>
        <color theme="1"/>
        <rFont val="Calibri"/>
        <family val="2"/>
        <scheme val="minor"/>
      </rPr>
      <t xml:space="preserve">(OPV-3) </t>
    </r>
    <r>
      <rPr>
        <sz val="11"/>
        <color theme="1"/>
        <rFont val="Shruti"/>
        <charset val="1"/>
      </rPr>
      <t xml:space="preserve">આપવામાં આવેલ છે </t>
    </r>
    <r>
      <rPr>
        <sz val="11"/>
        <color theme="1"/>
        <rFont val="Calibri"/>
        <family val="2"/>
        <scheme val="minor"/>
      </rPr>
      <t xml:space="preserve">? </t>
    </r>
  </si>
  <si>
    <t>ઇ.</t>
  </si>
  <si>
    <r>
      <t>પ્રશ્ન ૭.</t>
    </r>
    <r>
      <rPr>
        <sz val="11"/>
        <color theme="1"/>
        <rFont val="Shruti"/>
        <charset val="1"/>
      </rPr>
      <t xml:space="preserve">તમારા બાળકને ક્ષય વિરોધી </t>
    </r>
    <r>
      <rPr>
        <sz val="11"/>
        <color theme="1"/>
        <rFont val="Calibri"/>
        <family val="2"/>
        <scheme val="minor"/>
      </rPr>
      <t xml:space="preserve">(BCG) </t>
    </r>
    <r>
      <rPr>
        <sz val="11"/>
        <color theme="1"/>
        <rFont val="Shruti"/>
        <charset val="1"/>
      </rPr>
      <t>રસી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>ધનુર વિરોધી રસીનો પ્રથમ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 બીજો અને ત્રીજો ડોઝ ((ડી.પી.ટી.-1 </t>
    </r>
    <r>
      <rPr>
        <sz val="11"/>
        <color theme="1"/>
        <rFont val="Calibri"/>
        <family val="2"/>
        <scheme val="minor"/>
      </rPr>
      <t xml:space="preserve"> (DPT-1) ,</t>
    </r>
    <r>
      <rPr>
        <sz val="11"/>
        <color theme="1"/>
        <rFont val="Shruti"/>
        <charset val="1"/>
      </rPr>
      <t xml:space="preserve"> ડી.પી.ટી.-2 </t>
    </r>
    <r>
      <rPr>
        <sz val="11"/>
        <color theme="1"/>
        <rFont val="Calibri"/>
        <family val="2"/>
        <scheme val="minor"/>
      </rPr>
      <t xml:space="preserve"> (DPT-2) </t>
    </r>
    <r>
      <rPr>
        <sz val="11"/>
        <color theme="1"/>
        <rFont val="Shruti"/>
        <charset val="1"/>
      </rPr>
      <t xml:space="preserve">અને ડી.પી.ટી.-3 </t>
    </r>
    <r>
      <rPr>
        <sz val="11"/>
        <color theme="1"/>
        <rFont val="Calibri"/>
        <family val="2"/>
        <scheme val="minor"/>
      </rPr>
      <t xml:space="preserve"> (DPT-3)), </t>
    </r>
    <r>
      <rPr>
        <sz val="11"/>
        <color theme="1"/>
        <rFont val="Shruti"/>
        <charset val="1"/>
      </rPr>
      <t xml:space="preserve">પોલીયોનો પ્રથમ 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બીજો અને ત્રીજો ડોઝ </t>
    </r>
    <r>
      <rPr>
        <sz val="11"/>
        <color theme="1"/>
        <rFont val="Calibri"/>
        <family val="2"/>
        <scheme val="minor"/>
      </rPr>
      <t xml:space="preserve">(OPV-1), (OPV-2) </t>
    </r>
    <r>
      <rPr>
        <sz val="11"/>
        <color theme="1"/>
        <rFont val="Shruti"/>
        <charset val="1"/>
      </rPr>
      <t xml:space="preserve">અને </t>
    </r>
    <r>
      <rPr>
        <sz val="11"/>
        <color theme="1"/>
        <rFont val="Calibri"/>
        <family val="2"/>
        <scheme val="minor"/>
      </rPr>
      <t>(OPV-3),</t>
    </r>
    <r>
      <rPr>
        <sz val="11"/>
        <color theme="1"/>
        <rFont val="Shruti"/>
        <charset val="1"/>
      </rPr>
      <t xml:space="preserve">ઓરી </t>
    </r>
    <r>
      <rPr>
        <sz val="11"/>
        <color theme="1"/>
        <rFont val="Calibri"/>
        <family val="2"/>
        <scheme val="minor"/>
      </rPr>
      <t xml:space="preserve">(Measles) </t>
    </r>
    <r>
      <rPr>
        <sz val="11"/>
        <color theme="1"/>
        <rFont val="Shruti"/>
        <charset val="1"/>
      </rPr>
      <t xml:space="preserve">અને વિટામીન એ 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hruti"/>
        <charset val="1"/>
      </rPr>
      <t xml:space="preserve">આપવામાં આવેલ છે </t>
    </r>
    <r>
      <rPr>
        <sz val="11"/>
        <color theme="1"/>
        <rFont val="Calibri"/>
        <family val="2"/>
        <scheme val="minor"/>
      </rPr>
      <t xml:space="preserve">? </t>
    </r>
  </si>
  <si>
    <t>બાળપણ સમયની માંદગી.</t>
  </si>
  <si>
    <r>
      <t>પ્રશ્ન ૮.</t>
    </r>
    <r>
      <rPr>
        <sz val="11"/>
        <color theme="1"/>
        <rFont val="Shruti"/>
        <charset val="1"/>
      </rPr>
      <t xml:space="preserve">બાળકને ઝાડા થઇ ગયા હોય  અથવા શ્વાસોશ્વાસ ઝડપી થઇ ગયા હોય તો તમે સૌથી પહેલાં કોને સંપર્ક કરો છો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</si>
  <si>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૯.</t>
    </r>
    <r>
      <rPr>
        <sz val="11"/>
        <color theme="1"/>
        <rFont val="Shruti"/>
        <charset val="1"/>
      </rPr>
      <t xml:space="preserve">શું તમને ખબર છે કે બાળકને ઝાડા થઇ જાય ત્યારે શું પ્રાથમિક સારવાર કરવી જોઇએ 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Shruti"/>
        <charset val="1"/>
      </rPr>
      <t xml:space="preserve"> </t>
    </r>
  </si>
  <si>
    <r>
      <t>પ્રશ્ન ૧૦.</t>
    </r>
    <r>
      <rPr>
        <sz val="11"/>
        <color theme="1"/>
        <rFont val="Shruti"/>
        <charset val="1"/>
      </rPr>
      <t xml:space="preserve">શું બાળકને ઝાડા થઇ ગયા હોય તો તેની ગંભીર લક્ષણોને તમે ઓળખી શકો છો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</si>
  <si>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૧૧.</t>
    </r>
    <r>
      <rPr>
        <sz val="11"/>
        <color theme="1"/>
        <rFont val="Shruti"/>
        <charset val="1"/>
      </rPr>
      <t xml:space="preserve">શું તમે ઝાડાને સબંધિત ઝડપી શ્વાસોશ્વાસને લગત બિમારીના ગંભીર લક્ષણોને ઓળખી શકો છો </t>
    </r>
    <r>
      <rPr>
        <sz val="11"/>
        <color theme="1"/>
        <rFont val="Calibri"/>
        <family val="2"/>
        <scheme val="minor"/>
      </rPr>
      <t>?</t>
    </r>
  </si>
  <si>
    <t xml:space="preserve">આશાની કામગીરી બાબતના પ્રશ્નો. </t>
  </si>
  <si>
    <r>
      <t>પ્રશ્ન ૧૨.</t>
    </r>
    <r>
      <rPr>
        <sz val="11"/>
        <color theme="1"/>
        <rFont val="Shruti"/>
        <charset val="1"/>
      </rPr>
      <t xml:space="preserve">શું આશા બાળકના માતા-પિતાને રસીકરણની આવનારી તારીખ માટે અગાઉથી જાણ કરે છે </t>
    </r>
    <r>
      <rPr>
        <sz val="11"/>
        <color theme="1"/>
        <rFont val="Calibri"/>
        <family val="2"/>
        <scheme val="minor"/>
      </rPr>
      <t>?</t>
    </r>
  </si>
  <si>
    <r>
      <t>પ્રશ્ન ૧૩.</t>
    </r>
    <r>
      <rPr>
        <sz val="11"/>
        <color theme="1"/>
        <rFont val="Shruti"/>
        <charset val="1"/>
      </rPr>
      <t xml:space="preserve">શું આશાએ તમને તમારા બાળકને જન્મ પછીના છ માસ સુધી માત્ર સ્તનપાન કરાવવાની સલાહ આપેલ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</si>
  <si>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૧૪.</t>
    </r>
    <r>
      <rPr>
        <sz val="11"/>
        <color theme="1"/>
        <rFont val="Shruti"/>
        <charset val="1"/>
      </rPr>
      <t>શું આશાએ તમને તમારા બાળકને ઝડપી શ્વાસોશ્વાસને લગત બિમારી થાય તો તાત્કાલિક શું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Shruti"/>
        <charset val="1"/>
      </rPr>
      <t>પગલાં લેવા જોઇએ તે માટે સલાહ આપી છે ?</t>
    </r>
  </si>
  <si>
    <r>
      <t>પ્રશ્ન ૧૫.</t>
    </r>
    <r>
      <rPr>
        <sz val="11"/>
        <color theme="1"/>
        <rFont val="Shruti"/>
        <charset val="1"/>
      </rPr>
      <t xml:space="preserve">શું આશા નવજાત બાળકને  તપાસવા/જોવા માટે ઓછામાં ઓછી તમારા ધરે છ વાર આવી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</si>
  <si>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૧૬.</t>
    </r>
    <r>
      <rPr>
        <sz val="11"/>
        <color theme="1"/>
        <rFont val="Shruti"/>
        <charset val="1"/>
      </rPr>
      <t xml:space="preserve">શું આશાએ ઝાડાની બિમારીથી બચવા માટે જીવન રક્ષક ગોલ (ઓ.આર.એસ.) ના પેકેટ આપેલ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</si>
  <si>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• ગામમાં ૦ થી ૨ વર્ષના બાળક હોય તેવી પાંચ માતાઓની મુલાકાત કરી પ્રશ્નાવલી ભરવાની રહેશે. </t>
  </si>
  <si>
    <t xml:space="preserve">• પાંચ માતાઓ પૈકી બે ગામના અંદર મુખ્ય વિસ્તારમાંથી અને ત્રણ ગામની બહાર કે અનુસુચિત  
    જાતિ/આદિવાસી કે અલ્પસંખ્યક લોકો રહેતા હોય તેવા વિસ્તારની માતાઓ હોવી જોઇએ.
</t>
  </si>
  <si>
    <t xml:space="preserve">• આ પત્રકની પાંચ ઝેરોક્ષ કોપી રાખવાની રહેશે. </t>
  </si>
  <si>
    <t xml:space="preserve">ગામનું નામ:- </t>
  </si>
  <si>
    <t>સંબંધિત પેટા આ.કેન્દ્રનું નામ:-</t>
  </si>
  <si>
    <t>સંબંધિત પ્રા.આ.કેન્દ્રનું નામ:-</t>
  </si>
  <si>
    <t>તાલુકાનું નામ:-</t>
  </si>
  <si>
    <t>જિલ્લાનું નામ:-</t>
  </si>
  <si>
    <t xml:space="preserve">પ્રશ્નાવલી ભરનારનું નામ:- </t>
  </si>
  <si>
    <t>માતા ૧</t>
  </si>
  <si>
    <t>માતા ૨</t>
  </si>
  <si>
    <t>માતા ૩</t>
  </si>
  <si>
    <t>માતા ૪</t>
  </si>
  <si>
    <t>માતા ૫</t>
  </si>
  <si>
    <t>પત્રક ૬ – આઇ.સી.ડી.એસ. સેવાઓ</t>
  </si>
  <si>
    <t>આઇ.સી.ડી.એસ.સેવાઓ દ્વારા પોષણ સંબંધિત.</t>
  </si>
  <si>
    <r>
      <t>પ્રશ્ન ૧.</t>
    </r>
    <r>
      <rPr>
        <sz val="11"/>
        <color theme="1"/>
        <rFont val="Shruti"/>
        <charset val="1"/>
      </rPr>
      <t xml:space="preserve">શું તમારા બાળકોને આંગણવાડી પર ગરમ નાસ્તો કે ભોજન મળે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અઠવાડિયામાં છ એ છ દિવસ કે ક્યારેક-કયારેક ? (૩ થી ૬ વર્ષના બાળકો) </t>
    </r>
  </si>
  <si>
    <r>
      <t>પ્રશ્ન ૨.</t>
    </r>
    <r>
      <rPr>
        <sz val="11"/>
        <color theme="1"/>
        <rFont val="Shruti"/>
        <charset val="1"/>
      </rPr>
      <t xml:space="preserve">શું ૦૩ વર્ષ સુધીની ઉંમરવાળા બધા બાળકોને નિયમિત રીતે ધરે લઇ જવા માટેનો પોષક આહાર આપવામાં આવે છે ? </t>
    </r>
  </si>
  <si>
    <r>
      <t>પ્રશ્ન ૩.</t>
    </r>
    <r>
      <rPr>
        <sz val="11"/>
        <color theme="1"/>
        <rFont val="Shruti"/>
        <charset val="1"/>
      </rPr>
      <t>શું તમારા વિસ્તારની તમામ સગર્ભા સ્ત્રીઓ અને ધાત્રી માતાઓને નિયમિત રીતે ધરે લઇ જવા માટેનો પોષક આહાર આપવામાં આવે છે ?</t>
    </r>
  </si>
  <si>
    <r>
      <t>પ્રશ્ન ૪.</t>
    </r>
    <r>
      <rPr>
        <sz val="11"/>
        <color theme="1"/>
        <rFont val="Shruti"/>
        <charset val="1"/>
      </rPr>
      <t xml:space="preserve">શું આંગણવાડી કાર્યકર કુપોષિત બાળકની દેખભાળ અને સલાહસુચન માટે ધરે મુલાકાત કરવા આવે છે ?  </t>
    </r>
  </si>
  <si>
    <r>
      <t>પ્રશ્ન ૫.</t>
    </r>
    <r>
      <rPr>
        <sz val="11"/>
        <color theme="1"/>
        <rFont val="Shruti"/>
        <charset val="1"/>
      </rPr>
      <t xml:space="preserve">શું તમે આંગણવાડી કેન્દ્ર ઉપરથી મળતા પોષક આહારની ગુણવત્તાથી સંતુષ્ટ છો ? </t>
    </r>
  </si>
  <si>
    <t xml:space="preserve">બાળકોના વજનમાં વધારો અને વિકાસ આધારિત. (ગ્રોથ મોનીટરીંગ) </t>
  </si>
  <si>
    <r>
      <t>પ્રશ્ન ૬.</t>
    </r>
    <r>
      <rPr>
        <sz val="11"/>
        <color theme="1"/>
        <rFont val="Shruti"/>
        <charset val="1"/>
      </rPr>
      <t xml:space="preserve">શું આંગણવાડી કાર્યકર દર મહિને નિયમિત આંગણવાડીના બાળકોનું વજન કરે છે ? </t>
    </r>
  </si>
  <si>
    <r>
      <t>પ્રશ્ન ૭.</t>
    </r>
    <r>
      <rPr>
        <sz val="11"/>
        <color theme="1"/>
        <rFont val="Shruti"/>
        <charset val="1"/>
      </rPr>
      <t>શું આંગણવાડી કાર્યકર બાળકોના વજન બાબતે તમારી જોડે પરામર્શ કરે છે ?</t>
    </r>
  </si>
  <si>
    <r>
      <t>પ્રશ્ન ૮.</t>
    </r>
    <r>
      <rPr>
        <sz val="11"/>
        <color theme="1"/>
        <rFont val="Shruti"/>
        <charset val="1"/>
      </rPr>
      <t xml:space="preserve">શું આંગણવાડી કેન્દ્ર પર તમામ બાળકોનો ગ્રોથ ચાર્ટ બનાવવામાં આવે છે ? </t>
    </r>
  </si>
  <si>
    <r>
      <t>પ્રશ્ન ૯.</t>
    </r>
    <r>
      <rPr>
        <sz val="11"/>
        <color theme="1"/>
        <rFont val="Shruti"/>
        <charset val="1"/>
      </rPr>
      <t xml:space="preserve">શું આંગણવાડી કાર્યકર તમારા બાળકોએ કેવો ખોરાક લેવો જોઇએ ,તે બાબતે સલાહ આપે છે ? </t>
    </r>
  </si>
  <si>
    <t xml:space="preserve">રેફરલ સેવાઓ. </t>
  </si>
  <si>
    <r>
      <t>પ્રશ્ન ૧૦.</t>
    </r>
    <r>
      <rPr>
        <sz val="11"/>
        <color theme="1"/>
        <rFont val="Shruti"/>
        <charset val="1"/>
      </rPr>
      <t xml:space="preserve">શું અતિકુપોષિત બાળકને સારવાર હેતુ પોષણ પુર્નવસન કેન્દ્ર (NRC) અથવા પ્રાથમિક આરોગ્ય કેન્દ્ર પર રીફર કરવામાં આવે છે ? </t>
    </r>
  </si>
  <si>
    <t xml:space="preserve">આઇ.સી.ડી.એસ.ની અન્ય સેવાઓ. </t>
  </si>
  <si>
    <r>
      <t>પ્રશ્ન ૧૧.</t>
    </r>
    <r>
      <rPr>
        <sz val="11"/>
        <color theme="1"/>
        <rFont val="Shruti"/>
        <charset val="1"/>
      </rPr>
      <t xml:space="preserve">શું આંગણવાડી કેન્દ્ર પર ૩ થી ૬ વર્ષના બાળકોને પૂર્વપ્રાથમિક શિક્ષણ આપવામાં આવે છે ? </t>
    </r>
  </si>
  <si>
    <r>
      <t>પ્રશ્ન ૧૨.</t>
    </r>
    <r>
      <rPr>
        <sz val="11"/>
        <color theme="1"/>
        <rFont val="Shruti"/>
        <charset val="1"/>
      </rPr>
      <t xml:space="preserve">શું આંગણવાડી કાર્યકર દ્વારા ધાત્રી માતાઓને જન્મ બાદ છ માસ સુધી માત્ર સ્તનપાન અને અન્ય કોઇ ખોરાક બાળકને ન આપવો જોઇએ તેવી સલાહ આપવામાં આવે છે ?  </t>
    </r>
  </si>
  <si>
    <t xml:space="preserve">સમુદાયની સહભાગીતા. </t>
  </si>
  <si>
    <r>
      <t>પ્રશ્ન ૧૩.</t>
    </r>
    <r>
      <rPr>
        <sz val="11"/>
        <color theme="1"/>
        <rFont val="Shruti"/>
        <charset val="1"/>
      </rPr>
      <t xml:space="preserve">શું આંગણવાડી પર માતાઓની સમિતિ બનેલ છે અને બનેલ હોય તો તેની નિયમિત બેઠક મળે છે ? </t>
    </r>
  </si>
  <si>
    <r>
      <t>પ્રશ્ન ૧૪.</t>
    </r>
    <r>
      <rPr>
        <sz val="11"/>
        <color theme="1"/>
        <rFont val="Shruti"/>
        <charset val="1"/>
      </rPr>
      <t xml:space="preserve">શું આ સમિતિની બેઠક દ્વારા મળેલ જાણકારીઓથી તમારામાં પોષણ, આરોગ્ય અને સ્વચ્છતા સંબંધિત વ્યવહારમાં કોઇ પરિવર્તન આવ્યુ છે ?  </t>
    </r>
  </si>
  <si>
    <r>
      <t>પ્રશ્ન ૧૫.</t>
    </r>
    <r>
      <rPr>
        <sz val="11"/>
        <color theme="1"/>
        <rFont val="Shruti"/>
        <charset val="1"/>
      </rPr>
      <t xml:space="preserve">શું આંગણવાડી કેન્દ્રની પ્રબંધક સમિતિની નિયમિત બેઠક મળે છે ? </t>
    </r>
  </si>
  <si>
    <t xml:space="preserve">ભેદભાવ. </t>
  </si>
  <si>
    <r>
      <t>પ્રશ્ન ૧૬.</t>
    </r>
    <r>
      <rPr>
        <sz val="11"/>
        <color theme="1"/>
        <rFont val="Shruti"/>
        <charset val="1"/>
      </rPr>
      <t xml:space="preserve">શું તમારી પાસે આંગણવાડી કેન્દ્ર પર સેવાઓ પુરી પાડવામાં ભેદભાવ દાખવવામાં આવતો હોય તેવી કોઇ ધટના જોવા મળેલ છે ? </t>
    </r>
  </si>
  <si>
    <t xml:space="preserve">• આંગણવાડીમાં જતા હોય તેવા બાળકોની ૬ થી ૮ માતાઓની ગ્રપચર્ચા દ્વારા પ્રશ્નાવલી ભરવાની રહેશે. </t>
  </si>
  <si>
    <t xml:space="preserve">• એક જાતિની હોય તેવી માતાઓ સાથે ગ્રુપ ચર્ચા કરવી, અનુસુચિત જાતિ/આદિવાસી કે અલ્પસંખ્યક લોકો રહેતા હોય તેવા વિસ્તારની માતાઓ સાથે અલગ ગ્રુપ ચર્ચા કરવી.
</t>
  </si>
  <si>
    <t xml:space="preserve">• આ પત્રકની બે ઝેરોક્ષ કોપી રાખવાની રહેશે. </t>
  </si>
  <si>
    <t>સંબંધિત આંગણવાડીનું નામ:-</t>
  </si>
  <si>
    <t xml:space="preserve">ગ્રુપ ૧ </t>
  </si>
  <si>
    <t>ગ્રુપ ૨</t>
  </si>
  <si>
    <t xml:space="preserve">પત્રક ૭ – આંગણવાડી કેન્દ્રની સેવાઓની જાણકારી </t>
  </si>
  <si>
    <t>ભાગ- અ “આંગણવાડી કેન્દ્ર” ના અવલોકન દ્વારા.</t>
  </si>
  <si>
    <r>
      <t xml:space="preserve">શું આંગણવાડી કેન્દ્ર ઉપર નીચે મુજબની સુવિધાઓ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</si>
  <si>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૧.</t>
    </r>
    <r>
      <rPr>
        <sz val="11"/>
        <color theme="1"/>
        <rFont val="Shruti"/>
        <charset val="1"/>
      </rPr>
      <t xml:space="preserve">આંગણવાડી કેન્દ્રનું પોતાનું મકાન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</si>
  <si>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૨.</t>
    </r>
    <r>
      <rPr>
        <sz val="11"/>
        <color theme="1"/>
        <rFont val="Shruti"/>
        <charset val="1"/>
      </rPr>
      <t xml:space="preserve">લાઇટનું કનેકશન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</si>
  <si>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૩.</t>
    </r>
    <r>
      <rPr>
        <sz val="11"/>
        <color theme="1"/>
        <rFont val="Shruti"/>
        <charset val="1"/>
      </rPr>
      <t xml:space="preserve">સ્વચ્છ અને પીવાલાયક પાણીની વ્યવસ્થા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</si>
  <si>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૪.</t>
    </r>
    <r>
      <rPr>
        <sz val="11"/>
        <color theme="1"/>
        <rFont val="Shruti"/>
        <charset val="1"/>
      </rPr>
      <t xml:space="preserve">આંગણવાડીમાં આવતા બાળકો માટે અનુકુળ સંડાસ-બાથરૂમની વ્યવસ્થા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</si>
  <si>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૫.</t>
    </r>
    <r>
      <rPr>
        <sz val="11"/>
        <color theme="1"/>
        <rFont val="Shruti"/>
        <charset val="1"/>
      </rPr>
      <t xml:space="preserve">કમ્પાઉન્ડ વોલ (વરંડો) </t>
    </r>
  </si>
  <si>
    <t xml:space="preserve">સ્ટાફની ઉપલબ્ધિ. </t>
  </si>
  <si>
    <r>
      <t>પ્રશ્ન ૬.</t>
    </r>
    <r>
      <rPr>
        <sz val="11"/>
        <color theme="1"/>
        <rFont val="Shruti"/>
        <charset val="1"/>
      </rPr>
      <t xml:space="preserve">શું આંગણવાડીમાં તેડાગર (આંગણવાડી સહાયક) છે </t>
    </r>
    <r>
      <rPr>
        <sz val="11"/>
        <color theme="1"/>
        <rFont val="Calibri"/>
        <family val="2"/>
        <scheme val="minor"/>
      </rPr>
      <t>?</t>
    </r>
    <r>
      <rPr>
        <sz val="11"/>
        <color theme="1"/>
        <rFont val="Shruti"/>
        <charset val="1"/>
      </rPr>
      <t xml:space="preserve"> </t>
    </r>
  </si>
  <si>
    <t>જરૂરી સાધન-સામગ્રી.</t>
  </si>
  <si>
    <r>
      <t xml:space="preserve">શું આંગણવાડી કેન્દ્ર પર નીચે મુજબની જરૂરી સાધન-સામગ્રી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</si>
  <si>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૭.</t>
    </r>
    <r>
      <rPr>
        <sz val="11"/>
        <color theme="1"/>
        <rFont val="Shruti"/>
        <charset val="1"/>
      </rPr>
      <t xml:space="preserve">બાળકોના વજન માટે વજન કાંટો </t>
    </r>
  </si>
  <si>
    <r>
      <t>પ્રશ્ન ૮.</t>
    </r>
    <r>
      <rPr>
        <sz val="11"/>
        <color theme="1"/>
        <rFont val="Shruti"/>
        <charset val="1"/>
      </rPr>
      <t xml:space="preserve">વયસ્ક વ્યક્તિ માટેનો વજનકાંટો </t>
    </r>
  </si>
  <si>
    <r>
      <t>પ્રશ્ન ૯.</t>
    </r>
    <r>
      <rPr>
        <sz val="11"/>
        <color theme="1"/>
        <rFont val="Shruti"/>
        <charset val="1"/>
      </rPr>
      <t xml:space="preserve">ભોજન બનાવવા માટેના અને પરોસવા માટેના જરૂરી વાસણો </t>
    </r>
  </si>
  <si>
    <r>
      <t>પ્રશ્ન ૧૦.</t>
    </r>
    <r>
      <rPr>
        <sz val="11"/>
        <color theme="1"/>
        <rFont val="Shruti"/>
        <charset val="1"/>
      </rPr>
      <t xml:space="preserve">ધુમાડા વગરનો ચુલો અથવા ગેસની બોટલ અને સગડીની વ્યવસ્થા. </t>
    </r>
  </si>
  <si>
    <r>
      <t>પ્રશ્ન ૧૧.</t>
    </r>
    <r>
      <rPr>
        <sz val="11"/>
        <color theme="1"/>
        <rFont val="Shruti"/>
        <charset val="1"/>
      </rPr>
      <t xml:space="preserve">માતા અને બાળકનું કાર્ડ અને તેની નકલ ઉપલબ્ધ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</si>
  <si>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૧૨.</t>
    </r>
    <r>
      <rPr>
        <sz val="11"/>
        <color theme="1"/>
        <rFont val="Shruti"/>
        <charset val="1"/>
      </rPr>
      <t>પોસ્ટર અને અન્ય જરૂરી આઇ.ઇ.સી. સામગ્રી</t>
    </r>
  </si>
  <si>
    <r>
      <t>પ્રશ્ન ૧૩.</t>
    </r>
    <r>
      <rPr>
        <sz val="11"/>
        <color theme="1"/>
        <rFont val="Shruti"/>
        <charset val="1"/>
      </rPr>
      <t>પૂર્વશાળાને લગત શિક્ષણ આપવા માટેની જરૂરી સાધન-સામગ્રી</t>
    </r>
  </si>
  <si>
    <r>
      <t>પ્રશ્ન ૧૪.</t>
    </r>
    <r>
      <rPr>
        <sz val="11"/>
        <color theme="1"/>
        <rFont val="Shruti"/>
        <charset val="1"/>
      </rPr>
      <t xml:space="preserve">રમકડાં </t>
    </r>
  </si>
  <si>
    <r>
      <t>પ્રશ્ન ૧૫.</t>
    </r>
    <r>
      <rPr>
        <sz val="11"/>
        <color theme="1"/>
        <rFont val="Shruti"/>
        <charset val="1"/>
      </rPr>
      <t>દવાઓ જેવી કે લોહતત્વ (આર્યન) ની ગોળી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પેટના ક્રુમિ મારવા માટેની દવા અને ઓ.આર.એસ. (જીવનરક્ષક પેકેટ) </t>
    </r>
    <r>
      <rPr>
        <sz val="11"/>
        <color theme="1"/>
        <rFont val="Calibri"/>
        <family val="2"/>
        <scheme val="minor"/>
      </rPr>
      <t xml:space="preserve"> </t>
    </r>
  </si>
  <si>
    <t xml:space="preserve">સેવાઓ. </t>
  </si>
  <si>
    <r>
      <t>પ્રશ્ન ૧૬.</t>
    </r>
    <r>
      <rPr>
        <sz val="11"/>
        <color theme="1"/>
        <rFont val="Shruti"/>
        <charset val="1"/>
      </rPr>
      <t xml:space="preserve">શું આંગણવાડીમાં વિસ્તારના ૦ થી ૬ વર્ષના તમામ બાળકોનું રજિસ્ટ્રેશન (નોંધણી) થયેલ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</si>
  <si>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૧૭.</t>
    </r>
    <r>
      <rPr>
        <sz val="11"/>
        <color theme="1"/>
        <rFont val="Shruti"/>
        <charset val="1"/>
      </rPr>
      <t>શું આંગણવાડીમાં વિસ્તારની તમામ કિશોરીઓ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સગર્ભા સ્ત્રીઓ અને ધાત્રી માતાઓનું રજિસ્ટ્રેશન (નોંધણી) થયેલ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</si>
  <si>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ભાગ બ - વ્યક્તિગત મુલાકાત. </t>
  </si>
  <si>
    <t xml:space="preserve">સહયોગી સેવાઓ. </t>
  </si>
  <si>
    <t xml:space="preserve">• આંગણવાડી કાર્યકર પાસેથી વ્યક્તિગત મુલાકાત અને આંગણવાડી કેન્દ્રનું અવલોકન કરી આ પ્રશ્નાવલી ભરવાની રહેશે. </t>
  </si>
  <si>
    <t xml:space="preserve">• આ પત્રકની એક ઝેરોક્ષ કોપી રાખવાની રહેશે. </t>
  </si>
  <si>
    <t>આંગણવાડીનું નામ:-</t>
  </si>
  <si>
    <t xml:space="preserve">પત્રક ૮ – મધ્યાહન ભોજન અને શાળા આરોગ્ય સેવાઓની જાણકારી </t>
  </si>
  <si>
    <t xml:space="preserve">મધ્યાહન ભોજન યોજના. </t>
  </si>
  <si>
    <r>
      <t>પ્રશ્ન ૧.</t>
    </r>
    <r>
      <rPr>
        <sz val="11"/>
        <color theme="1"/>
        <rFont val="Shruti"/>
        <charset val="1"/>
      </rPr>
      <t xml:space="preserve"> શું બધા બાળકોને નિયમિત રૂપે ગરમ જમવાનું મળે છે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 xml:space="preserve">પ્રાથમિક કક્ષાના બાળકો માટે) </t>
    </r>
  </si>
  <si>
    <r>
      <t>પ્રશ્ન ૨.</t>
    </r>
    <r>
      <rPr>
        <sz val="11"/>
        <color theme="1"/>
        <rFont val="Shruti"/>
        <charset val="1"/>
      </rPr>
      <t xml:space="preserve"> શું ભોજન નિયત કરેલ મેનુ ચાર્ટ મુજબ આપવામાં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</si>
  <si>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 શું શાળાના પ્રાંગણમાં સ્વચ્છ પીવાના પાણીની સુવિધા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</si>
  <si>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૪.</t>
    </r>
    <r>
      <rPr>
        <sz val="11"/>
        <color theme="1"/>
        <rFont val="Shruti"/>
        <charset val="1"/>
      </rPr>
      <t xml:space="preserve"> શું શાળામાં રસોડા માટે અલગ રૂમ કે શેડની વ્યવસ્થા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</si>
  <si>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૫.</t>
    </r>
    <r>
      <rPr>
        <sz val="11"/>
        <color theme="1"/>
        <rFont val="Shruti"/>
        <charset val="1"/>
      </rPr>
      <t xml:space="preserve"> શું શાળામાં મધ્યાહન ભોજન યોજના અંતર્ગત રસોઇયા અને સહાયકની વ્યવસ્થા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</si>
  <si>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૬.</t>
    </r>
    <r>
      <rPr>
        <sz val="11"/>
        <color theme="1"/>
        <rFont val="Shruti"/>
        <charset val="1"/>
      </rPr>
      <t xml:space="preserve"> શું બનાવેલ ભોજનની ગુણવત્તા સારી હોય છે </t>
    </r>
    <r>
      <rPr>
        <sz val="11"/>
        <color theme="1"/>
        <rFont val="Calibri"/>
        <family val="2"/>
        <scheme val="minor"/>
      </rPr>
      <t xml:space="preserve">? </t>
    </r>
  </si>
  <si>
    <t>શાળા આરોગ્ય કાર્યક્રમ.</t>
  </si>
  <si>
    <r>
      <t>પ્રશ્ન ૭.</t>
    </r>
    <r>
      <rPr>
        <sz val="11"/>
        <color theme="1"/>
        <rFont val="Shruti"/>
        <charset val="1"/>
      </rPr>
      <t xml:space="preserve"> શું વર્ષમાં એકવાર તમામ બાળકોની ડોકટર દ્વારા તપાસ કરવામાં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</si>
  <si>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૮.</t>
    </r>
    <r>
      <rPr>
        <sz val="11"/>
        <color theme="1"/>
        <rFont val="Shruti"/>
        <charset val="1"/>
      </rPr>
      <t xml:space="preserve"> શું તમામ બાળકોની વજન અને ઉંચાઇ લેવામાં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</si>
  <si>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૯.</t>
    </r>
    <r>
      <rPr>
        <sz val="11"/>
        <color theme="1"/>
        <rFont val="Shruti"/>
        <charset val="1"/>
      </rPr>
      <t xml:space="preserve"> શું તમામ બાળકોને પેટના કૃમિ મારવાની દવા આપવામાં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</si>
  <si>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• પ્રાથમિક શાળાના ૫ થી ૧૦ બાળકો સાથે સમુહ ચર્ચા (ગ્રુપ ચર્ચા) કરી આ પ્રશ્નાવલી ભરવાની રહેશે. </t>
  </si>
  <si>
    <t>• આ પત્રકની એક ઝેરોક્ષ કોપી રાખવાની રહેશે.</t>
  </si>
  <si>
    <t xml:space="preserve">પ્રાથમિક શાળાનું નામ:- </t>
  </si>
  <si>
    <t>સમુહ ચર્ચામાં ભાગ લીધેલ વિધાર્થીઓ/વિધાર્થીઓની સંખ્યા :-</t>
  </si>
  <si>
    <t>પત્રક ૯ – પેટા આરોગ્ય કેન્દ્રોની સેવાઓ</t>
  </si>
  <si>
    <t xml:space="preserve">અવલોકન દ્વારા (ઉપલબ્ધ રેકોર્ડ/માહીતી સાથે ચકાસવુ) </t>
  </si>
  <si>
    <t xml:space="preserve">સ્ટાફની ઉપલબ્ધતા. </t>
  </si>
  <si>
    <r>
      <t>પ્રશ્ન ૧.</t>
    </r>
    <r>
      <rPr>
        <sz val="11"/>
        <color theme="1"/>
        <rFont val="Shruti"/>
        <charset val="1"/>
      </rPr>
      <t xml:space="preserve">શું પેટા આ.કેન્દ્ર પર સ્ત્રી આરોગ્ય કાર્યકર (એફ.એચ.ડબલ્યુ.) ની રેગ્યુલર જગ્યા ભરેલ છે 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</si>
  <si>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શું પેટા આ.કેન્દ્ર પર વિવિધલક્ષી પુરૂષ આરોગ્ય કાર્યકર (એમ.પી.એચ.ડબલ્યુ.) ની રેગ્યુલર જગ્યા ભરેલ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</si>
  <si>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શું પેટા આ.કેન્દ્ર પર અંશકાલીન મહિલા સહાયક અથવા હેલ્પર ઉપલબ્ધ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</si>
  <si>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t xml:space="preserve">ઉપલબ્ધ સુવિધાઓ. </t>
  </si>
  <si>
    <r>
      <t>પ્રશ્ન ૪.</t>
    </r>
    <r>
      <rPr>
        <sz val="11"/>
        <color theme="1"/>
        <rFont val="Shruti"/>
        <charset val="1"/>
      </rPr>
      <t xml:space="preserve">શું પેટા આરોગ્ય કેન્દ્રનું પોતાનું સરકારી મકાન છે </t>
    </r>
    <r>
      <rPr>
        <sz val="11"/>
        <color theme="1"/>
        <rFont val="Calibri"/>
        <family val="2"/>
        <scheme val="minor"/>
      </rPr>
      <t>?</t>
    </r>
  </si>
  <si>
    <r>
      <t>પ્રશ્ન ૫.</t>
    </r>
    <r>
      <rPr>
        <sz val="11"/>
        <color theme="1"/>
        <rFont val="Shruti"/>
        <charset val="1"/>
      </rPr>
      <t xml:space="preserve">શું મકાન સારી હાલતમાં છે </t>
    </r>
    <r>
      <rPr>
        <sz val="11"/>
        <color theme="1"/>
        <rFont val="Calibri"/>
        <family val="2"/>
        <scheme val="minor"/>
      </rPr>
      <t>?</t>
    </r>
  </si>
  <si>
    <r>
      <t>પ્રશ્ન ૬.</t>
    </r>
    <r>
      <rPr>
        <sz val="11"/>
        <color theme="1"/>
        <rFont val="Shruti"/>
        <charset val="1"/>
      </rPr>
      <t xml:space="preserve">શું પેટા આ.કેન્દ્રમાં પાણી નિયમિત રીતે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</si>
  <si>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૭.</t>
    </r>
    <r>
      <rPr>
        <sz val="11"/>
        <color theme="1"/>
        <rFont val="Shruti"/>
        <charset val="1"/>
      </rPr>
      <t xml:space="preserve">શું પેટા આ.કેન્દ્રમાં વીજળી નિયમિત રીતે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</si>
  <si>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૮.</t>
    </r>
    <r>
      <rPr>
        <sz val="11"/>
        <color theme="1"/>
        <rFont val="Shruti"/>
        <charset val="1"/>
      </rPr>
      <t xml:space="preserve">બી.પી.માપવાનું સાધન ચાલુ હાલતમાં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</si>
  <si>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૯.</t>
    </r>
    <r>
      <rPr>
        <sz val="11"/>
        <color theme="1"/>
        <rFont val="Shruti"/>
        <charset val="1"/>
      </rPr>
      <t xml:space="preserve">શું પેટા આ.કેન્દ્ર પર એક્ઝામિશન ટેબલ સારી હાલતમાં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</si>
  <si>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૧૦.</t>
    </r>
    <r>
      <rPr>
        <sz val="11"/>
        <color theme="1"/>
        <rFont val="Shruti"/>
        <charset val="1"/>
      </rPr>
      <t xml:space="preserve">શું પેટા આ.કેન્દ્ર પર સ્ટરીલાઇઝર (ઓટોકલેવ) મશીન સારી હાલતમાં છે </t>
    </r>
    <r>
      <rPr>
        <sz val="11"/>
        <color theme="1"/>
        <rFont val="Calibri"/>
        <family val="2"/>
        <scheme val="minor"/>
      </rPr>
      <t>?</t>
    </r>
  </si>
  <si>
    <r>
      <t>પ્રશ્ન ૧૧.</t>
    </r>
    <r>
      <rPr>
        <sz val="11"/>
        <color theme="1"/>
        <rFont val="Shruti"/>
        <charset val="1"/>
      </rPr>
      <t xml:space="preserve">શું પેટા આ.કેન્દ્ર પર વેઇંગ સ્કેલ (વજન માપવા માટે)  સારી હાલતમાં છે </t>
    </r>
    <r>
      <rPr>
        <sz val="11"/>
        <color theme="1"/>
        <rFont val="Calibri"/>
        <family val="2"/>
        <scheme val="minor"/>
      </rPr>
      <t>?</t>
    </r>
  </si>
  <si>
    <r>
      <t>પ્રશ્ન ૧૨.</t>
    </r>
    <r>
      <rPr>
        <sz val="11"/>
        <color theme="1"/>
        <rFont val="Shruti"/>
        <charset val="1"/>
      </rPr>
      <t xml:space="preserve">શું પેટા આ.કેન્દ્ર પર પ્રસુતિ (ડિલેવરી) માટે ડિસ્પોઝેબલ કીટ (ડી.ડી.કીટ) ઉપલબ્ધ છે </t>
    </r>
    <r>
      <rPr>
        <sz val="11"/>
        <color theme="1"/>
        <rFont val="Calibri"/>
        <family val="2"/>
        <scheme val="minor"/>
      </rPr>
      <t>?</t>
    </r>
  </si>
  <si>
    <t>ઉપલબ્ધ આરોગ્ય સેવાઓ.</t>
  </si>
  <si>
    <r>
      <t>પ્રશ્ન ૧૩.</t>
    </r>
    <r>
      <rPr>
        <sz val="11"/>
        <color theme="1"/>
        <rFont val="Shruti"/>
        <charset val="1"/>
      </rPr>
      <t xml:space="preserve">શું પેટા આ.કેન્દ્ર પર મહિનામાં એકવાર પ્રા.આ.કેન્દ્રના ડોકટર સેવા આપવા માટે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</si>
  <si>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૧૪.</t>
    </r>
    <r>
      <rPr>
        <sz val="11"/>
        <color theme="1"/>
        <rFont val="Shruti"/>
        <charset val="1"/>
      </rPr>
      <t xml:space="preserve">શું ડોકટરની મુલાકાતનો દિવસ અને સમય નિર્ધારિત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</si>
  <si>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૧૫.</t>
    </r>
    <r>
      <rPr>
        <sz val="11"/>
        <color theme="1"/>
        <rFont val="Shruti"/>
        <charset val="1"/>
      </rPr>
      <t xml:space="preserve">શું પેટા આ.કેન્દ્ર પર ૨૪ કલાક પ્રસુતિની સેવાઓ માટે ખુલ્લુ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</si>
  <si>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૧૬.</t>
    </r>
    <r>
      <rPr>
        <sz val="11"/>
        <color theme="1"/>
        <rFont val="Shruti"/>
        <charset val="1"/>
      </rPr>
      <t xml:space="preserve">શું પેટા આ.કેન્દ્ર પર ઝાડા અને ડિ—હાઇડ્રેશન (શરીરમાં પાણી ઓછુ થઇ જવુ) ની સારવાર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</si>
  <si>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૧૭.</t>
    </r>
    <r>
      <rPr>
        <sz val="11"/>
        <color theme="1"/>
        <rFont val="Shruti"/>
        <charset val="1"/>
      </rPr>
      <t>શું પેટા આ.કેન્દ્ર પર નાની-મોટી બિમારીઓ જેવી કે તાવ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>શરદી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ખાંસી વગેરેની સારવાર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</si>
  <si>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૧૮.</t>
    </r>
    <r>
      <rPr>
        <sz val="11"/>
        <color theme="1"/>
        <rFont val="Shruti"/>
        <charset val="1"/>
      </rPr>
      <t xml:space="preserve">શું પેટા આ.કેન્દ્ર પર મેલેરિયાની સારવાર હેતુ લોહીની સ્લાઇડ બનાવવા માટેની સુવિધા છે </t>
    </r>
    <r>
      <rPr>
        <sz val="11"/>
        <color theme="1"/>
        <rFont val="Calibri"/>
        <family val="2"/>
        <scheme val="minor"/>
      </rPr>
      <t>?</t>
    </r>
  </si>
  <si>
    <r>
      <t>પ્રશ્ન ૧૯.</t>
    </r>
    <r>
      <rPr>
        <sz val="11"/>
        <color theme="1"/>
        <rFont val="Shruti"/>
        <charset val="1"/>
      </rPr>
      <t xml:space="preserve">શું પેટા આ.કેન્દ્ર પર ગર્ભનિરોધક સાધનોની સુવિધા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</si>
  <si>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૨૦.</t>
    </r>
    <r>
      <rPr>
        <sz val="11"/>
        <color theme="1"/>
        <rFont val="Shruti"/>
        <charset val="1"/>
      </rPr>
      <t xml:space="preserve">શું પેટા આ.કેન્દ્ર પર ગર્ભનિરોધક ગોળીઓનું વિતરણ કરવામાં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</si>
  <si>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૨૧.</t>
    </r>
    <r>
      <rPr>
        <sz val="11"/>
        <color theme="1"/>
        <rFont val="Shruti"/>
        <charset val="1"/>
      </rPr>
      <t xml:space="preserve">શું પેટા આ.કેન્દ્ર પર કોન્ડોમનું વિતરણ કરવામાં આવે છે </t>
    </r>
    <r>
      <rPr>
        <sz val="11"/>
        <color theme="1"/>
        <rFont val="Calibri"/>
        <family val="2"/>
        <scheme val="minor"/>
      </rPr>
      <t>?</t>
    </r>
  </si>
  <si>
    <t xml:space="preserve">• સ્ત્રી આરોગ્ય કાર્યકર (એફ.એચ.ડબલ્યુ.) પાસેથી જ પ્રશ્નાવલી ભરવાની રહેશે. </t>
  </si>
  <si>
    <t>• આ પત્રકની એક જ ઝેરોક્ષ કોપી રાખવાની રહેશે.</t>
  </si>
  <si>
    <t xml:space="preserve"> સ્ત્રી આરોગ્ય કાર્યકર (એફ.એચ.ડબલ્યુ.) નું નામ:- </t>
  </si>
  <si>
    <t xml:space="preserve">પેટા આ.કેન્દ્રનું નામ:- </t>
  </si>
  <si>
    <t>પત્રક ૧૦ – પ્રાથમિક આરોગ્ય કેન્દ્રોની સેવાઓ</t>
  </si>
  <si>
    <r>
      <t>પ્રશ્ન ૧.</t>
    </r>
    <r>
      <rPr>
        <sz val="11"/>
        <color theme="1"/>
        <rFont val="Shruti"/>
        <charset val="1"/>
      </rPr>
      <t xml:space="preserve">શું પ્રા.આ.કેન્દ્રનું પોતાનું સરકારી મકાન છે 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</si>
  <si>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શું પ્રા.આ.કેન્દ્રનું ઉપલબ્ધ મકાન સારી હાલતમાં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</si>
  <si>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શું  પ્રા.આ.કેન્દ્રમાં પાણી નિયમિત રીતે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</si>
  <si>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૪.</t>
    </r>
    <r>
      <rPr>
        <sz val="11"/>
        <color theme="1"/>
        <rFont val="Shruti"/>
        <charset val="1"/>
      </rPr>
      <t xml:space="preserve">શું પ્રા.આ.કેન્દ્રમાં વીજળી નિયમિત રીતે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</si>
  <si>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૫.</t>
    </r>
    <r>
      <rPr>
        <sz val="11"/>
        <color theme="1"/>
        <rFont val="Shruti"/>
        <charset val="1"/>
      </rPr>
      <t xml:space="preserve">શું પ્રા.આ.કેન્દ્ર પર ટેલીફોનની સુવિધા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હોય તો ચાલુ હાલતમાં છે ? </t>
    </r>
  </si>
  <si>
    <r>
      <t>પ્રશ્ન ૬.</t>
    </r>
    <r>
      <rPr>
        <sz val="11"/>
        <color theme="1"/>
        <rFont val="Shruti"/>
        <charset val="1"/>
      </rPr>
      <t xml:space="preserve">શું પ્રા.આ.કેન્દ્ર ઉપર રેગ્યુલર તબીબી અધિકારીશ્રીની કાયમી 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અને હાલ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</si>
  <si>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૭.</t>
    </r>
    <r>
      <rPr>
        <sz val="11"/>
        <color theme="1"/>
        <rFont val="Shruti"/>
        <charset val="1"/>
      </rPr>
      <t xml:space="preserve">શું પ્રા.આ.કેન્દ્ર ઉપર સ્ટાફનર્સની 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અને હાલ ઉપલબ્ધ છે</t>
    </r>
    <r>
      <rPr>
        <sz val="11"/>
        <color theme="1"/>
        <rFont val="Calibri"/>
        <family val="2"/>
        <scheme val="minor"/>
      </rPr>
      <t>?</t>
    </r>
  </si>
  <si>
    <r>
      <t>પ્રશ્ન ૮.</t>
    </r>
    <r>
      <rPr>
        <sz val="11"/>
        <color theme="1"/>
        <rFont val="Shruti"/>
        <charset val="1"/>
      </rPr>
      <t xml:space="preserve">શું પ્રા.આ.કેન્દ્ર ઉપર ફિમેલ હેલ્થ સુપરવાઇઝરની રેગ્યુલર (કાયમી) 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અને હાલ ઉપલબ્ધ છે</t>
    </r>
    <r>
      <rPr>
        <sz val="11"/>
        <color theme="1"/>
        <rFont val="Calibri"/>
        <family val="2"/>
        <scheme val="minor"/>
      </rPr>
      <t>?</t>
    </r>
  </si>
  <si>
    <r>
      <t>પ્રશ્ન ૯.</t>
    </r>
    <r>
      <rPr>
        <sz val="11"/>
        <color theme="1"/>
        <rFont val="Shruti"/>
        <charset val="1"/>
      </rPr>
      <t xml:space="preserve">શું પ્રા.આ.કેન્દ્ર ઉપર મલ્ટીપર્પઝ હેલ્થ સુપરવાઇઝરની રેગ્યુલર (કાયમી)પોસ્ટ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અને હાલ ઉપલબ્ધ છે</t>
    </r>
    <r>
      <rPr>
        <sz val="11"/>
        <color theme="1"/>
        <rFont val="Calibri"/>
        <family val="2"/>
        <scheme val="minor"/>
      </rPr>
      <t>?</t>
    </r>
  </si>
  <si>
    <r>
      <t>પ્રશ્ન ૧૦.</t>
    </r>
    <r>
      <rPr>
        <sz val="11"/>
        <color theme="1"/>
        <rFont val="Shruti"/>
        <charset val="1"/>
      </rPr>
      <t xml:space="preserve">શું પ્રા.આ.કેન્દ્ર ઉપર ફાર્માસિષ્ટની રેગ્યુલર (કાયમી)પોસ્ટ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અને હાલ ઉપલબ્ધ છે</t>
    </r>
    <r>
      <rPr>
        <sz val="11"/>
        <color theme="1"/>
        <rFont val="Calibri"/>
        <family val="2"/>
        <scheme val="minor"/>
      </rPr>
      <t>?</t>
    </r>
  </si>
  <si>
    <r>
      <t>પ્રશ્ન ૧૧.</t>
    </r>
    <r>
      <rPr>
        <sz val="11"/>
        <color theme="1"/>
        <rFont val="Shruti"/>
        <charset val="1"/>
      </rPr>
      <t xml:space="preserve">શું પ્રા.આ.કેન્દ્ર ઉપર લેબોરેટરી ટેકનીશીયનની રેગ્યુલર (કાયમી) પોસ્ટ ભરેલી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અને હાલ ઉપલબ્ધ છે</t>
    </r>
    <r>
      <rPr>
        <sz val="11"/>
        <color theme="1"/>
        <rFont val="Calibri"/>
        <family val="2"/>
        <scheme val="minor"/>
      </rPr>
      <t>?</t>
    </r>
  </si>
  <si>
    <t>ઉપલબ્ધ દવાઓ.</t>
  </si>
  <si>
    <r>
      <t>પ્રશ્ન ૧૨.</t>
    </r>
    <r>
      <rPr>
        <sz val="11"/>
        <color theme="1"/>
        <rFont val="Shruti"/>
        <charset val="1"/>
      </rPr>
      <t>શું પ્રા.આ.કેન્દ્ર ઉપર સાપના ઝેર રોધક રસી (દવા) (</t>
    </r>
    <r>
      <rPr>
        <sz val="11"/>
        <color theme="1"/>
        <rFont val="Calibri"/>
        <family val="2"/>
        <scheme val="minor"/>
      </rPr>
      <t xml:space="preserve">Anti Snake-venom (ASV) ) </t>
    </r>
    <r>
      <rPr>
        <sz val="11"/>
        <color theme="1"/>
        <rFont val="Shruti"/>
        <charset val="1"/>
      </rPr>
      <t xml:space="preserve">હમેંશા ઉપલબ્ધ હોય છે </t>
    </r>
    <r>
      <rPr>
        <sz val="11"/>
        <color theme="1"/>
        <rFont val="Calibri"/>
        <family val="2"/>
        <scheme val="minor"/>
      </rPr>
      <t>?</t>
    </r>
  </si>
  <si>
    <r>
      <t>પ્રશ્ન ૧૩.</t>
    </r>
    <r>
      <rPr>
        <sz val="11"/>
        <color theme="1"/>
        <rFont val="Shruti"/>
        <charset val="1"/>
      </rPr>
      <t xml:space="preserve">શું પ્રા.આ.કેન્દ્ર ઉપર એન્ટી રેબિઝની રસી (દવા)  હમેંશા ઉપલબ્ધ હોય છે </t>
    </r>
    <r>
      <rPr>
        <sz val="11"/>
        <color theme="1"/>
        <rFont val="Calibri"/>
        <family val="2"/>
        <scheme val="minor"/>
      </rPr>
      <t>?</t>
    </r>
  </si>
  <si>
    <r>
      <t>પ્રશ્ન ૧૪.</t>
    </r>
    <r>
      <rPr>
        <sz val="11"/>
        <color theme="1"/>
        <rFont val="Shruti"/>
        <charset val="1"/>
      </rPr>
      <t xml:space="preserve">શું પ્રા.આ.કેન્દ્ર ઉપર મેલેરિયાની દવાઓ  હમેંશા ઉપલબ્ધ હોય છે </t>
    </r>
    <r>
      <rPr>
        <sz val="11"/>
        <color theme="1"/>
        <rFont val="Calibri"/>
        <family val="2"/>
        <scheme val="minor"/>
      </rPr>
      <t>?</t>
    </r>
  </si>
  <si>
    <r>
      <t>પ્રશ્ન ૧૫.</t>
    </r>
    <r>
      <rPr>
        <sz val="11"/>
        <color theme="1"/>
        <rFont val="Shruti"/>
        <charset val="1"/>
      </rPr>
      <t xml:space="preserve">શું પ્રા.આ.કેન્દ્ર ઉપર ટી.બી. ની દવાઓ  હમેંશા ઉપલબ્ધ હોય છે </t>
    </r>
    <r>
      <rPr>
        <sz val="11"/>
        <color theme="1"/>
        <rFont val="Calibri"/>
        <family val="2"/>
        <scheme val="minor"/>
      </rPr>
      <t>?</t>
    </r>
  </si>
  <si>
    <t xml:space="preserve">સારવાર (ક્યુરેટીવ) સેવાઓની ઉપલબ્ધતા. </t>
  </si>
  <si>
    <r>
      <t>પ્રશ્ન ૧૬.</t>
    </r>
    <r>
      <rPr>
        <sz val="11"/>
        <color theme="1"/>
        <rFont val="Shruti"/>
        <charset val="1"/>
      </rPr>
      <t xml:space="preserve">શું પ્રા.આ.કેન્દ્ર ઉપર મોતીયા બિંદનું ઓપરેશન કરવામાં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</si>
  <si>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૧૭.</t>
    </r>
    <r>
      <rPr>
        <sz val="11"/>
        <color theme="1"/>
        <rFont val="Shruti"/>
        <charset val="1"/>
      </rPr>
      <t>શું પ્રા.આ.કેન્દ્ર ઉપર દર્દીને વાગ્યુ હોય તો પાટા</t>
    </r>
    <r>
      <rPr>
        <sz val="11"/>
        <color theme="1"/>
        <rFont val="Calibri"/>
        <family val="2"/>
        <scheme val="minor"/>
      </rPr>
      <t>,</t>
    </r>
    <r>
      <rPr>
        <sz val="11"/>
        <color theme="1"/>
        <rFont val="Shruti"/>
        <charset val="1"/>
      </rPr>
      <t xml:space="preserve">ટાંકા લેવાની સારવાર ઉપલબ્ધ છે ? </t>
    </r>
  </si>
  <si>
    <r>
      <t>પ્રશ્ન ૧૮.</t>
    </r>
    <r>
      <rPr>
        <sz val="11"/>
        <color theme="1"/>
        <rFont val="Shruti"/>
        <charset val="1"/>
      </rPr>
      <t xml:space="preserve">શું પ્રા.આ.કેન્દ્ર ઉપર હાડકામાં ફ્રેકચર થયુ હોય તો તેની સારવાર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</si>
  <si>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૧૯.</t>
    </r>
    <r>
      <rPr>
        <sz val="11"/>
        <color theme="1"/>
        <rFont val="Shruti"/>
        <charset val="1"/>
      </rPr>
      <t xml:space="preserve">શું પ્રા.આ.કેન્દ્ર ઉપર નાના-મોટા ઓપરેશન કરવામાં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</si>
  <si>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૨૦.</t>
    </r>
    <r>
      <rPr>
        <sz val="11"/>
        <color theme="1"/>
        <rFont val="Shruti"/>
        <charset val="1"/>
      </rPr>
      <t xml:space="preserve">શું પ્રા.આ.કેન્દ્ર ઉપર ઝેરને લગત દર્દીઓ માટે સારવાર ઉપલબ્ધ છે </t>
    </r>
    <r>
      <rPr>
        <sz val="11"/>
        <color theme="1"/>
        <rFont val="Calibri"/>
        <family val="2"/>
        <scheme val="minor"/>
      </rPr>
      <t>?</t>
    </r>
  </si>
  <si>
    <r>
      <t>પ્રશ્ન ૨૧.</t>
    </r>
    <r>
      <rPr>
        <sz val="11"/>
        <color theme="1"/>
        <rFont val="Shruti"/>
        <charset val="1"/>
      </rPr>
      <t>શું પ્રા.આ.કેન્દ્ર ઉપર બળેલા દર્દી માટે સારવાર ઉપલબ્ધ છે</t>
    </r>
    <r>
      <rPr>
        <sz val="11"/>
        <color theme="1"/>
        <rFont val="Calibri"/>
        <family val="2"/>
        <scheme val="minor"/>
      </rPr>
      <t xml:space="preserve">? </t>
    </r>
  </si>
  <si>
    <t xml:space="preserve">પ્રજનન અને માતૃ સ્વાસ્થ્ય સેવાઓ. </t>
  </si>
  <si>
    <r>
      <t>પ્રશ્ન ૨૨.</t>
    </r>
    <r>
      <rPr>
        <sz val="11"/>
        <color theme="1"/>
        <rFont val="Shruti"/>
        <charset val="1"/>
      </rPr>
      <t xml:space="preserve">શું પ્રા.આ.કેન્દ્ર દ્વારા પ્રસુતિ પહેલાંની સેવાઓ નિયમિત રીતે પુરી પાડવામાં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</si>
  <si>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૨૩.</t>
    </r>
    <r>
      <rPr>
        <sz val="11"/>
        <color theme="1"/>
        <rFont val="Shruti"/>
        <charset val="1"/>
      </rPr>
      <t xml:space="preserve">શું પ્રા.આ.કેન્દ્ર ઉપર નોર્મલ પ્રસુતિ માટેની સેવાઓ ૨૪ કલાક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</si>
  <si>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૨૪.</t>
    </r>
    <r>
      <rPr>
        <sz val="11"/>
        <color theme="1"/>
        <rFont val="Shruti"/>
        <charset val="1"/>
      </rPr>
      <t xml:space="preserve">શું પ્રા.આ.કેન્દ્ર ઉપર મહિલા અને પુરૂષ નસબંધીની સેવાઓ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</si>
  <si>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૨૫.</t>
    </r>
    <r>
      <rPr>
        <sz val="11"/>
        <color theme="1"/>
        <rFont val="Shruti"/>
        <charset val="1"/>
      </rPr>
      <t>શું પ્રા.આ.કેન્દ્ર ઉપર મહિલા સંબંધિત રોગો જેવા કે સફેદ પાણી પડવુ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માસિકની અનિયમિતતા વગેરે માટે તપાસ અને સારવાર ઉપલબ્ધ છે ? </t>
    </r>
  </si>
  <si>
    <r>
      <t>પ્રશ્ન ૨૬.</t>
    </r>
    <r>
      <rPr>
        <sz val="11"/>
        <color theme="1"/>
        <rFont val="Shruti"/>
        <charset val="1"/>
      </rPr>
      <t xml:space="preserve">શું પ્રા.આ.કેન્દ્ર ઉપર ગર્ભપાત </t>
    </r>
    <r>
      <rPr>
        <sz val="11"/>
        <color theme="1"/>
        <rFont val="Calibri"/>
        <family val="2"/>
        <scheme val="minor"/>
      </rPr>
      <t xml:space="preserve">(MTP) </t>
    </r>
    <r>
      <rPr>
        <sz val="11"/>
        <color theme="1"/>
        <rFont val="Shruti"/>
        <charset val="1"/>
      </rPr>
      <t>ની સેવાઓ ઉપલબ્ધ છે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</si>
  <si>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૨૭.</t>
    </r>
    <r>
      <rPr>
        <sz val="11"/>
        <color theme="1"/>
        <rFont val="Shruti"/>
        <charset val="1"/>
      </rPr>
      <t>શું મહિલાઓની સામાન્ય અને ગર્ભાવસ્થા દરમ્યાન બન્ને પકારે લોહીની ઉણપ (એનીમિયા) ની સારવાર ઉપલબ્ધ છે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</si>
  <si>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૨૮.</t>
    </r>
    <r>
      <rPr>
        <sz val="11"/>
        <color theme="1"/>
        <rFont val="Shruti"/>
        <charset val="1"/>
      </rPr>
      <t xml:space="preserve">પ્રા.આ.કેન્દ્ર ઉપર છેલ્લાં ત્રણ મહિનામાં કેટલી પ્રસુતિ કરાવવામાં આવી </t>
    </r>
    <r>
      <rPr>
        <sz val="11"/>
        <color theme="1"/>
        <rFont val="Calibri"/>
        <family val="2"/>
        <scheme val="minor"/>
      </rPr>
      <t xml:space="preserve">? </t>
    </r>
  </si>
  <si>
    <t xml:space="preserve">બાળ આરોગ્ય અને રસીકરણ. </t>
  </si>
  <si>
    <r>
      <t>પ્રશ્ન ૨૯.</t>
    </r>
    <r>
      <rPr>
        <sz val="11"/>
        <color theme="1"/>
        <rFont val="Shruti"/>
        <charset val="1"/>
      </rPr>
      <t xml:space="preserve">શું આ પ્રા.આ.કેન્દ્ર પર જન્મ સમયે આછુ વજન ધરાવતા બાળકોની સારવાર કરવામાં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</si>
  <si>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૩૦.</t>
    </r>
    <r>
      <rPr>
        <sz val="11"/>
        <color theme="1"/>
        <rFont val="Shruti"/>
        <charset val="1"/>
      </rPr>
      <t xml:space="preserve">શું પ્રા.આ.કેન્દ્ર દ્વારા રસીકરણની સેવા માટેના દિવસો પહેલેથી નિર્ધારિત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</si>
  <si>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૩૧.</t>
    </r>
    <r>
      <rPr>
        <sz val="11"/>
        <color theme="1"/>
        <rFont val="Shruti"/>
        <charset val="1"/>
      </rPr>
      <t xml:space="preserve">શુ આ પ્રા.આ.કેન્દ્ર પર ક્ષય વિરોધી (બી.સી.જી.) અને ધનુર (ડી.પી.ટી.) ની રસી આપવામાં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</si>
  <si>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૩૨.</t>
    </r>
    <r>
      <rPr>
        <sz val="11"/>
        <color theme="1"/>
        <rFont val="Shruti"/>
        <charset val="1"/>
      </rPr>
      <t xml:space="preserve">શું આ પ્રા.આ.કેન્દ્ર પર ન્યુમોનિયા થયો હોય તેવા બાળકો માટે સારવાર ઉપલબ્ધ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</si>
  <si>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૩૩.</t>
    </r>
    <r>
      <rPr>
        <sz val="11"/>
        <color theme="1"/>
        <rFont val="Shruti"/>
        <charset val="1"/>
      </rPr>
      <t xml:space="preserve">શું આ પ્રા.આ.કેન્દ્ર પર ઝાડા અને શરીરમાં પાણી ઓછુ થઇ જવુ જેવી બિમારીના બાળકો માટે સારવાર ઉપલબ્ધ છે </t>
    </r>
    <r>
      <rPr>
        <sz val="11"/>
        <color theme="1"/>
        <rFont val="Calibri"/>
        <family val="2"/>
        <scheme val="minor"/>
      </rPr>
      <t xml:space="preserve">? </t>
    </r>
  </si>
  <si>
    <t>લેબોરેટરી અને એપેડેમિક સંબંધિત સેવાઓ.</t>
  </si>
  <si>
    <r>
      <t>પ્રશ્ન ૩૪.</t>
    </r>
    <r>
      <rPr>
        <sz val="11"/>
        <color theme="1"/>
        <rFont val="Shruti"/>
        <charset val="1"/>
      </rPr>
      <t xml:space="preserve">શું આ પ્રા.આ.કેન્દ્ર પર લેબોરેટરીની સેવાઓ ઉપલબ્ધ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>લોહીની ઉણપ (એનીમિયા) માટે લોહીની તપાસ કરવામાં આવે છે ?</t>
    </r>
  </si>
  <si>
    <r>
      <t>પ્રશ્ન ૩૫.</t>
    </r>
    <r>
      <rPr>
        <sz val="11"/>
        <color theme="1"/>
        <rFont val="Shruti"/>
        <charset val="1"/>
      </rPr>
      <t>શું આ પ્રા.આ.કેન્દ્ર પર મેલેરિયાના નિદાન માટે લોહીની તપાસ કરવામાં આવે છે ?</t>
    </r>
  </si>
  <si>
    <r>
      <t>પ્રશ્ન ૩૬.</t>
    </r>
    <r>
      <rPr>
        <sz val="11"/>
        <color theme="1"/>
        <rFont val="Shruti"/>
        <charset val="1"/>
      </rPr>
      <t>શું આ પ્રા.આ.કેન્દ્ર પર ટી.બી.ના નિદાન માટે લોહીની તપાસ કરવામાં આવે છે ?</t>
    </r>
  </si>
  <si>
    <r>
      <t>પ્રશ્ન ૩૭.</t>
    </r>
    <r>
      <rPr>
        <sz val="11"/>
        <color theme="1"/>
        <rFont val="Shruti"/>
        <charset val="1"/>
      </rPr>
      <t>શું આ પ્રા.આ.કેન્દ્ર પર ગર્ભવતી મહિલાઓ માટે પેશાબની તપાસ કરવામાં આવે છે ?</t>
    </r>
  </si>
  <si>
    <t xml:space="preserve">• પ્રા.આ.કેન્દ્રના તબીબી અધિકારીશ્રી પાસેથી જ પ્રશ્નાવલી ભરવાની રહેશે. </t>
  </si>
  <si>
    <t xml:space="preserve">• આ પત્રકની એક જ ઝેરોક્ષ કોપી રાખવાની રહેશે. </t>
  </si>
  <si>
    <t xml:space="preserve">પ્રા.આ.કેન્દ્રના તબીબી અધિકારીશ્રીનું નામ:- </t>
  </si>
  <si>
    <t>પ્રા.આ.કેન્દ્રનું નામ:-</t>
  </si>
  <si>
    <t xml:space="preserve">તાલુકાનું નામ:- </t>
  </si>
  <si>
    <t>પ્રશ્નાવલી ભરનારનું નામ:-</t>
  </si>
  <si>
    <t>પત્રક ૧૨ – આરોગ્ય કેન્દ્રની સેવાઓ માટેના પ્રતિભાવ</t>
  </si>
  <si>
    <r>
      <t>પ્રશ્ન ૧.</t>
    </r>
    <r>
      <rPr>
        <sz val="11"/>
        <color theme="1"/>
        <rFont val="Shruti"/>
        <charset val="1"/>
      </rPr>
      <t xml:space="preserve">શું તમે આરોગ્ય કેન્દ્રના તબીબી અધિકારી/નર્સ/અન્ય સ્ટાફના તમારી સાથેના વ્યવહારથી સંતુષ્ટ છો </t>
    </r>
    <r>
      <rPr>
        <sz val="11"/>
        <color theme="1"/>
        <rFont val="Calibri"/>
        <family val="2"/>
        <scheme val="minor"/>
      </rPr>
      <t>?</t>
    </r>
  </si>
  <si>
    <r>
      <t>પ્રશ્ન ૨.</t>
    </r>
    <r>
      <rPr>
        <sz val="11"/>
        <color theme="1"/>
        <rFont val="Shruti"/>
        <charset val="1"/>
      </rPr>
      <t xml:space="preserve">શું તમને દવા લેવી પડી હોય તો આરોગ્ય કેન્દ્ર પરથી મફતમાં દવા આપેલ છે </t>
    </r>
    <r>
      <rPr>
        <sz val="11"/>
        <color theme="1"/>
        <rFont val="Calibri"/>
        <family val="2"/>
        <scheme val="minor"/>
      </rPr>
      <t>?</t>
    </r>
  </si>
  <si>
    <r>
      <t>પ્રશ્ન ૩.</t>
    </r>
    <r>
      <rPr>
        <sz val="11"/>
        <color theme="1"/>
        <rFont val="Shruti"/>
        <charset val="1"/>
      </rPr>
      <t xml:space="preserve">શું તમને આરોગ્ય કેન્દ્રના બહારથી પેશાબ કે લોહીની તપાસના ટેસ્ટ કરવા માટે કહેવામાં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</si>
  <si>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૪.</t>
    </r>
    <r>
      <rPr>
        <sz val="11"/>
        <color theme="1"/>
        <rFont val="Shruti"/>
        <charset val="1"/>
      </rPr>
      <t xml:space="preserve">શું તમને આરોગ્ય કેન્દ્ર પરથી ખાનગી ડોકટર પાસે તપાસ કરાવવા જવાનું કહેવામાં આવે છે </t>
    </r>
    <r>
      <rPr>
        <sz val="11"/>
        <color theme="1"/>
        <rFont val="Calibri"/>
        <family val="2"/>
        <scheme val="minor"/>
      </rPr>
      <t>?</t>
    </r>
  </si>
  <si>
    <r>
      <t>પ્રશ્ન ૫.</t>
    </r>
    <r>
      <rPr>
        <sz val="11"/>
        <color theme="1"/>
        <rFont val="Shruti"/>
        <charset val="1"/>
      </rPr>
      <t xml:space="preserve">શું તમને આરોગ્ય કેન્દ્ર પરથી મળતી બધી સેવાઓથી સંતુષ્ટી છે </t>
    </r>
    <r>
      <rPr>
        <sz val="11"/>
        <color theme="1"/>
        <rFont val="Calibri"/>
        <family val="2"/>
        <scheme val="minor"/>
      </rPr>
      <t xml:space="preserve">? </t>
    </r>
  </si>
  <si>
    <t xml:space="preserve">• આરોગ્ય કેન્દ્રમાં સેવા લીધેલ દર્દી અને તેના સાથે આવેલ સગાઓ પાસેથી જ પ્રશ્નાવલી ભરવાની રહેશે. </t>
  </si>
  <si>
    <t xml:space="preserve">• પ્રશ્નાવલી આરોગ્ય કેન્દ્રની બહાર દર્દી કે તેના સગા પાસેથી પ્રતિભાવ મેળવવા ભરવાની રહેશે. </t>
  </si>
  <si>
    <t>• ઓછામાં ઓછા પાંચ વ્યક્તિઓ પાસેથી પ્રશ્નાવલી ભરવી.</t>
  </si>
  <si>
    <t>આરોગ્ય કેન્દ્રનું નામ:-</t>
  </si>
  <si>
    <t>ગ્રામ સ્વાસ્થ્ય સેવાઓનું રિપોર્ટ કાર્ડ (વિલેજ હેલ્થ રિપોર્ટ કાર્ડ)</t>
  </si>
  <si>
    <t>ઇન્ડીકેટર ૧</t>
  </si>
  <si>
    <t>ગર્ભાવસ્થા સમયની દેખભાળ</t>
  </si>
  <si>
    <t>ઇન્ડીકેટર ૨</t>
  </si>
  <si>
    <t>ઇન્ડીકેટર ૩</t>
  </si>
  <si>
    <t>ઇન્ડીકેટર ૪</t>
  </si>
  <si>
    <t>ઇન્ડીકેટર ૫</t>
  </si>
  <si>
    <r>
      <t xml:space="preserve">જનની સુરક્ષા યોજના </t>
    </r>
    <r>
      <rPr>
        <sz val="11"/>
        <color theme="1"/>
        <rFont val="Calibri"/>
        <family val="2"/>
        <scheme val="minor"/>
      </rPr>
      <t xml:space="preserve">(JSY) </t>
    </r>
    <r>
      <rPr>
        <sz val="11"/>
        <color theme="1"/>
        <rFont val="Shruti"/>
        <charset val="1"/>
      </rPr>
      <t>ના લાભ સંબંધિત.</t>
    </r>
  </si>
  <si>
    <t>ઇન્ડીકેટર ૬</t>
  </si>
  <si>
    <r>
      <t xml:space="preserve">જનની શિશુ સુરક્ષા કાર્યક્રમ </t>
    </r>
    <r>
      <rPr>
        <sz val="11"/>
        <color theme="1"/>
        <rFont val="Calibri"/>
        <family val="2"/>
        <scheme val="minor"/>
      </rPr>
      <t xml:space="preserve">(JSSK) </t>
    </r>
    <r>
      <rPr>
        <sz val="11"/>
        <color theme="1"/>
        <rFont val="Shruti"/>
        <charset val="1"/>
      </rPr>
      <t>ના લાભ સંબંધિત.</t>
    </r>
  </si>
  <si>
    <t>ઇન્ડીકેટર ૭</t>
  </si>
  <si>
    <t>આશાની કામગીરી સંબંધિત.</t>
  </si>
  <si>
    <t>ઇન્ડીકેટર ૮</t>
  </si>
  <si>
    <r>
      <t>પત્રક ૨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આશાને સંબંધિત સેવાઓ</t>
    </r>
  </si>
  <si>
    <t>ઇન્ડીકેટર ૯</t>
  </si>
  <si>
    <r>
      <t>પત્રક ૩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કિશોરીઓના આરોગ્ય સંબંધિત સેવાઓ</t>
    </r>
  </si>
  <si>
    <r>
      <t>પત્રક ૪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ગામમાં ઉપલબ્ધ આરોગ્ય સેવાઓ</t>
    </r>
  </si>
  <si>
    <t>ઇન્ડીકેટર ૧૦</t>
  </si>
  <si>
    <t>આરોગ્ય કેન્દ્રો દ્વારા પુરી પાડવામાં આવતી આરોગ્ય સેવાઓની ગુણવતા.</t>
  </si>
  <si>
    <t>ઇન્ડીકેટર ૧૧</t>
  </si>
  <si>
    <t>ઇન્ડીકેટર ૧૨</t>
  </si>
  <si>
    <t>વિવિધ બિમારી કે રોગને લગત.</t>
  </si>
  <si>
    <t>ઇન્ડીકેટર ૧૩</t>
  </si>
  <si>
    <t>ઇન્ડીકેટર ૧૪</t>
  </si>
  <si>
    <t>ઇન્ડીકેટર ૧૫</t>
  </si>
  <si>
    <t>આશાની કામગીરી સંદર્ભે ગામલોકોનો અભિપ્રાય.</t>
  </si>
  <si>
    <r>
      <t>પત્રક ૫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બાળ આરોગ્ય સેવાઓ</t>
    </r>
  </si>
  <si>
    <t>ઇન્ડીકેટર ૧૬</t>
  </si>
  <si>
    <t>રસીકરણ.</t>
  </si>
  <si>
    <t>ઇન્ડીકેટર ૧૭</t>
  </si>
  <si>
    <t>ઇન્ડીકેટર ૧૮</t>
  </si>
  <si>
    <r>
      <t>પત્રક ૬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આઇ.સી.ડી.એસ. સેવાઓ</t>
    </r>
  </si>
  <si>
    <t>ઇન્ડીકેટર ૧૯</t>
  </si>
  <si>
    <t>ઇન્ડીકેટર ૨૦</t>
  </si>
  <si>
    <t>બાળકોના વજનમાં વધારો અને વિકાસ આધારિત. (ગ્રોથ મોનીટરીંગ)</t>
  </si>
  <si>
    <t>ઇન્ડીકેટર ૨૧</t>
  </si>
  <si>
    <t>રેફરલ સેવાઓ.</t>
  </si>
  <si>
    <t>ઇન્ડીકેટર ૨૨</t>
  </si>
  <si>
    <t>આઇ.સી.ડી.એસ.ની અન્ય સેવાઓ.</t>
  </si>
  <si>
    <t>ઇન્ડીકેટર ૨૩</t>
  </si>
  <si>
    <t>સમુદાયની સહભાગીતા.</t>
  </si>
  <si>
    <t>ઇન્ડીકેટર ૨૪</t>
  </si>
  <si>
    <t>ભેદભાવ.</t>
  </si>
  <si>
    <r>
      <t>પત્રક ૭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 xml:space="preserve">આંગણવાડી કેન્દ્રની સેવાઓની જાણકારી </t>
    </r>
  </si>
  <si>
    <t>ઇન્ડીકેટર ૨૫</t>
  </si>
  <si>
    <t>આંગણવાડી ઉપર ઉપલબ્ધ સુવિધાઓ.</t>
  </si>
  <si>
    <t>ઇન્ડીકેટર ૨૬</t>
  </si>
  <si>
    <t>સ્ટાફની ઉપલબ્ધિ.</t>
  </si>
  <si>
    <t>ઇન્ડીકેટર ૨૭</t>
  </si>
  <si>
    <t>ઇન્ડીકેટર ૨૮</t>
  </si>
  <si>
    <t>આંગણવાડી દ્વારા સેવાઓ.</t>
  </si>
  <si>
    <t>ઇન્ડીકેટર ૨૯</t>
  </si>
  <si>
    <t>આંગણવાડી દ્વારા સહયોગી સેવાઓ.</t>
  </si>
  <si>
    <r>
      <t>પત્રક ૮</t>
    </r>
    <r>
      <rPr>
        <sz val="11"/>
        <color theme="1"/>
        <rFont val="Calibri"/>
        <family val="2"/>
        <scheme val="minor"/>
      </rPr>
      <t xml:space="preserve"> – </t>
    </r>
    <r>
      <rPr>
        <sz val="11"/>
        <color theme="1"/>
        <rFont val="Shruti"/>
        <charset val="1"/>
      </rPr>
      <t>મધ્યાહન ભોજન અને શાળા આરોગ્ય સેવાઓની જાણકારી</t>
    </r>
  </si>
  <si>
    <t>ઇન્ડીકેટર ૩૦</t>
  </si>
  <si>
    <t>મધ્યાહન ભોજન યોજના.</t>
  </si>
  <si>
    <t>ઇન્ડીકેટર ૩૧</t>
  </si>
  <si>
    <t>ગામનું નામ:-</t>
  </si>
  <si>
    <t>ગામની કુલ વસ્તી:-</t>
  </si>
  <si>
    <t>સંબંધિત પેટા આરોગ્ય કેન્દ્રનું નામ:-</t>
  </si>
  <si>
    <t>સંબંધિત પ્રાથમિક આરોગ્ય કેન્દ્રનું નામ:-</t>
  </si>
  <si>
    <t>રિપોર્ટ કાર્ડ તૈયાર કર્યાની તારીખ:-</t>
  </si>
  <si>
    <t xml:space="preserve"> ગ્રામ સ્વાસ્થ્ય કાર્ય આયોજન (વિલેજ હેલ્થ એકશન પ્લાન) </t>
  </si>
  <si>
    <t>સેવામાં ખામી/ત્રુટિઓનું કારણ</t>
  </si>
  <si>
    <t>સેવામાં ખામી/ત્રુટિ દુર કરવા માટે સંભવિત ઉપાય.</t>
  </si>
  <si>
    <t>સેવામાં ખામી/ત્રુટિ દુર કરવા માટે જવાબદારી</t>
  </si>
  <si>
    <t>સેવામાં ખામી/ત્રુટિ દુર કરવા માટે સમયમર્યાદા</t>
  </si>
  <si>
    <t xml:space="preserve">સેવામાં ખામી/ત્રુટિ દુર કરવા માટે જરૂરી સહકાર </t>
  </si>
  <si>
    <t>ક્રમ ૧.</t>
  </si>
  <si>
    <t>ક્રમ ૨.</t>
  </si>
  <si>
    <t>ક્રમ ૩.</t>
  </si>
  <si>
    <t>વિલેજ હેલ્થ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</si>
  <si>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>એકશન પ્લાન તૈયાર કર્યાની તારીખ:-</t>
  </si>
  <si>
    <t xml:space="preserve">ક્રમ </t>
  </si>
  <si>
    <t xml:space="preserve">પેટા આરોગ્ય કેન્દ્રની આરોગ્ય સેવાઓનું રિપોર્ટ કાર્ડ </t>
  </si>
  <si>
    <t xml:space="preserve">પેટા આ.કેન્દ્ર ૧ </t>
  </si>
  <si>
    <t xml:space="preserve">ઇન્ડીકેટર ૧. સ્ટાફની ઉપલબ્ધતા. </t>
  </si>
  <si>
    <t>ઇન્ડીકેટર ૨. ઉપલબ્ધ આધારભુત સુવિધાઓ.</t>
  </si>
  <si>
    <t xml:space="preserve">ઇન્ડીકેટર ૩. ઉપલબ્ધ આરોગ્ય સેવાઓ. </t>
  </si>
  <si>
    <t xml:space="preserve"> પેટા આરોગ્ય કેન્દ્રનું કાર્ય આયોજન (સબ સેન્ટર એકશન પ્લાન) </t>
  </si>
  <si>
    <t>પેટા આરોગ્ય કેન્દ્રનું નામ:-</t>
  </si>
  <si>
    <t>પેટા આરોગ્ય કેન્દ્રના રિપોર્ટ 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</si>
  <si>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 xml:space="preserve">પ્રાથમિક આરોગ્ય કેન્દ્રની આરોગ્ય સેવાઓનું રિપોર્ટ કાર્ડ </t>
  </si>
  <si>
    <t>ઇન્ડીકેટર ૧. ઉપલબ્ધ આધારભુત સુવિધાઓ.</t>
  </si>
  <si>
    <t>ઇન્ડીકેટર ૨. સ્ટાફની ઉપલબ્ધતા.</t>
  </si>
  <si>
    <t xml:space="preserve">ઇન્ડીકેટર ૩. ઉપલબ્ધ દવાઓ. </t>
  </si>
  <si>
    <t>ઇન્ડીકેટર ૪. સારવાર (ક્યુરેટીવ) સેવાઓની ઉપલબ્ધતા.</t>
  </si>
  <si>
    <t>ઇન્ડીકેટર ૫. પ્રજનન અને માતૃ સ્વાસ્થ્ય સેવાઓ.</t>
  </si>
  <si>
    <t>ઇન્ડીકેટર ૬. બાળ આરોગ્ય અને રસીકરણ.</t>
  </si>
  <si>
    <t>ઇન્ડીકેટર ૭. લેબોરેટરી અને એપેડેમિક સંબંધિત સેવાઓ.</t>
  </si>
  <si>
    <t xml:space="preserve"> પ્રાથમિક આરોગ્ય કેન્દ્રનું કાર્ય આયોજન (પી.એચ.સી. એકશન પ્લાન) </t>
  </si>
  <si>
    <t>પ્રાથમિક આરોગ્ય કેન્દ્રનું નામ:-</t>
  </si>
  <si>
    <t>પ્રાથમિક આરોગ્ય કેન્દ્રના રિપોર્ટ  કાર્ડ દ્વારા જાણવા મળેલ ત્રુટિઓ (પ્રશ્ન/મુશ્કેલીઓ)  (ખરાબ સેવાઓ (લાલરંગ)  અને મધ્યમ પ્રકારની સેવાઓ (પીળા રંગ) માં સમાવિષ્ટ)</t>
  </si>
  <si>
    <t>• છ માસમાં પ્રસુતિ થઇ હોય તેવી મહિલાઓની વ્યક્તિગત મુલાકાત લઇ  આ પ્રશ્નાવલી પાંચ મહિલાઓની ભરવાની રહેશે. (પાંચ પૈકી ત્રણ મહિલાઓ ગરીબ કે વંચિત સમુદાયની અને બે મહિલાઓ જનરલ સમુદાયની હોવી જોઇએ)</t>
  </si>
  <si>
    <t xml:space="preserve">(૧) દર્દી અથવા તેના સગા  </t>
  </si>
  <si>
    <t xml:space="preserve">(૨) દર્દી અથવા તેના સગા  </t>
  </si>
  <si>
    <t xml:space="preserve">(૩) દર્દી અથવા તેના સગા  </t>
  </si>
  <si>
    <t xml:space="preserve">(૪) દર્દી અથવા તેના સગા  </t>
  </si>
  <si>
    <t xml:space="preserve">(૫) દર્દી અથવા તેના સગા  </t>
  </si>
  <si>
    <r>
      <t>પ્રશ્ન ૪.</t>
    </r>
    <r>
      <rPr>
        <sz val="11"/>
        <color theme="1"/>
        <rFont val="Shruti"/>
        <charset val="1"/>
      </rPr>
      <t xml:space="preserve"> પ્રસુતિ પહેલાંની દરેક તપાસ વખતે બ્લડ પ્રશર માપવામાં આવ્યુ હતુ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</si>
  <si>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૫.</t>
    </r>
    <r>
      <rPr>
        <sz val="11"/>
        <color theme="1"/>
        <rFont val="Shruti"/>
        <charset val="1"/>
      </rPr>
      <t xml:space="preserve"> બે ટી.ટી. (ધનુર) ના ઇન્જેકશન આપવામાં આવ્યા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</si>
  <si>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૬.</t>
    </r>
    <r>
      <rPr>
        <sz val="11"/>
        <color theme="1"/>
        <rFont val="Shruti"/>
        <charset val="1"/>
      </rPr>
      <t xml:space="preserve"> પ્રસુતિ પહેલાંની દરેક તપાસ વખતે વજન માપવામાં આવ્યુ હતુ </t>
    </r>
    <r>
      <rPr>
        <sz val="11"/>
        <color theme="1"/>
        <rFont val="Calibri"/>
        <family val="2"/>
        <scheme val="minor"/>
      </rPr>
      <t>?</t>
    </r>
  </si>
  <si>
    <r>
      <t>પ્રશ્ન ૭.</t>
    </r>
    <r>
      <rPr>
        <sz val="11"/>
        <color theme="1"/>
        <rFont val="Shruti"/>
        <charset val="1"/>
      </rPr>
      <t xml:space="preserve"> પ્રસુતિ પહેલાંની દરેક તપાસ વખતે લોહીની તપાસ (હિમોગ્લોબીનની માત્રા જાણવા માટે) કરવામાં આવી હતી </t>
    </r>
    <r>
      <rPr>
        <sz val="11"/>
        <color theme="1"/>
        <rFont val="Calibri"/>
        <family val="2"/>
        <scheme val="minor"/>
      </rPr>
      <t>?</t>
    </r>
  </si>
  <si>
    <r>
      <t>પ્રશ્ન ૮.</t>
    </r>
    <r>
      <rPr>
        <sz val="11"/>
        <color theme="1"/>
        <rFont val="Shruti"/>
        <charset val="1"/>
      </rPr>
      <t xml:space="preserve"> પ્રસુતિ પહેલાંની દરેક તપાસ વખતે પેટની તપાસ કરવામાં આવી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</si>
  <si>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૯.</t>
    </r>
    <r>
      <rPr>
        <sz val="11"/>
        <color theme="1"/>
        <rFont val="Shruti"/>
        <charset val="1"/>
      </rPr>
      <t xml:space="preserve"> લોહતત્વ (આયર્ન ફોલીક એસીડ) ની ૯૦ ગોળીઓ કે ૩ ગોળીના પત્તા આપવામાં આવ્યા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</si>
  <si>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૧૦.</t>
    </r>
    <r>
      <rPr>
        <sz val="11"/>
        <color theme="1"/>
        <rFont val="Shruti"/>
        <charset val="1"/>
      </rPr>
      <t xml:space="preserve"> ઓછામાં ઓછી એક વાર પેશાબની તપાસ કરવામાં આવી હતી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</si>
  <si>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૧૧.</t>
    </r>
    <r>
      <rPr>
        <sz val="11"/>
        <color theme="1"/>
        <rFont val="Shruti"/>
        <charset val="1"/>
      </rPr>
      <t xml:space="preserve"> ગર્ભાવસ્થા દરમિયાન લેવો પડતો જરૂરી ખોરાક અને જરૂરી આરામ કરવા બાબતે સ્ત્રી આરોગ્ય કાર્યકર દ્વારા સમજણ આપવામાં આવી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</si>
  <si>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૧૨.</t>
    </r>
    <r>
      <rPr>
        <sz val="11"/>
        <color theme="1"/>
        <rFont val="Shruti"/>
        <charset val="1"/>
      </rPr>
      <t xml:space="preserve"> શું ગર્ભાવસ્થા દરમિયાન સ્ત્રી આરોગ્ય કાર્યકરે તમને ગર્ભાવસ્થા દરમિયાનના જોખમ જેવા કે સોજા આવવા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ઓછુ કે ધુંધળુ દેખાવુ, માથામાં ખુબ દુખાવો થવો કે ધુજારી સાથે તાવ આવવો વગેરે માટે પુછ્યુ હતુ ? </t>
    </r>
  </si>
  <si>
    <r>
      <t>પ્રશ્ન ૧૩.</t>
    </r>
    <r>
      <rPr>
        <sz val="11"/>
        <color theme="1"/>
        <rFont val="Shruti"/>
        <charset val="1"/>
      </rPr>
      <t xml:space="preserve"> શું તમને છેલ્લી ગર્ભાવસ્થા વખતે આંગણવાડી કેન્દ્ર પાસેથી પોષક આહારના પેકેટ (ટેક હોમ રેશન) મળ્યા હતાં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</si>
  <si>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૧૪.</t>
    </r>
    <r>
      <rPr>
        <sz val="11"/>
        <color theme="1"/>
        <rFont val="Shruti"/>
        <charset val="1"/>
      </rPr>
      <t xml:space="preserve"> શું સ્ત્રી આરોગ્ય કાર્યકરે તમને તમારી પ્રસુતિની સંભવિત તારીખ </t>
    </r>
    <r>
      <rPr>
        <sz val="11"/>
        <color theme="1"/>
        <rFont val="Calibri"/>
        <family val="2"/>
        <scheme val="minor"/>
      </rPr>
      <t xml:space="preserve">(EDD) </t>
    </r>
    <r>
      <rPr>
        <sz val="11"/>
        <color theme="1"/>
        <rFont val="Shruti"/>
        <charset val="1"/>
      </rPr>
      <t xml:space="preserve">માટે જાણકારી આપી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</si>
  <si>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૧૫.</t>
    </r>
    <r>
      <rPr>
        <sz val="11"/>
        <color theme="1"/>
        <rFont val="Shruti"/>
        <charset val="1"/>
      </rPr>
      <t xml:space="preserve"> શું સ્ત્રી આરોગ્ય કાર્યકરે તમને ગર્ભાવસ્થા દરમિયાન શરીરમાં થતા ફેરફારો અને ગર્ભાવસ્થા દરમિયાન લેવાની થતી કાળજી બાબતે વિગતવાર સમજણ પુરી પાડી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</si>
  <si>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૧૬.</t>
    </r>
    <r>
      <rPr>
        <sz val="11"/>
        <color theme="1"/>
        <rFont val="Shruti"/>
        <charset val="1"/>
      </rPr>
      <t xml:space="preserve"> શું તમારી દરેક પ્રસુતિ પહેલાંની તપાસ દરમિયાન આશાએ સાથે રહી મદદ કરી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</si>
  <si>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૧૭.</t>
    </r>
    <r>
      <rPr>
        <sz val="11"/>
        <color theme="1"/>
        <rFont val="Shruti"/>
        <charset val="1"/>
      </rPr>
      <t xml:space="preserve"> શું સ્ત્રી આરોગ્ય કાર્યકર દ્વારા પ્રસુતિ થવાના સમય પહેલાં સ્તનની તપાસ કરી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</si>
  <si>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૧૮.</t>
    </r>
    <r>
      <rPr>
        <sz val="11"/>
        <color theme="1"/>
        <rFont val="Shruti"/>
        <charset val="1"/>
      </rPr>
      <t xml:space="preserve"> તમારી પ્રસુતિ કયાં થઇ હતી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>જો પ્રસુતિ સરકારી દવાખાના કે હોસ્પિટલમાં થઇ હોય તો નીચેનો પ્રશ્ન ૨.૨ પૂછો</t>
    </r>
    <r>
      <rPr>
        <sz val="11"/>
        <color theme="1"/>
        <rFont val="Calibri"/>
        <family val="2"/>
        <scheme val="minor"/>
      </rPr>
      <t>?)</t>
    </r>
  </si>
  <si>
    <r>
      <t>પ્રશ્ન ૧૯.</t>
    </r>
    <r>
      <rPr>
        <sz val="11"/>
        <color theme="1"/>
        <rFont val="Shruti"/>
        <charset val="1"/>
      </rPr>
      <t xml:space="preserve"> શું તમારી પ્રસુતિ ડોકટર કે નર્સ દ્વારા કરાવવામાં આવી હતી </t>
    </r>
    <r>
      <rPr>
        <sz val="11"/>
        <color theme="1"/>
        <rFont val="Calibri"/>
        <family val="2"/>
        <scheme val="minor"/>
      </rPr>
      <t>?</t>
    </r>
  </si>
  <si>
    <r>
      <t>પ્રશ્ન ૨૦.</t>
    </r>
    <r>
      <rPr>
        <sz val="11"/>
        <color theme="1"/>
        <rFont val="Shruti"/>
        <charset val="1"/>
      </rPr>
      <t xml:space="preserve"> શું તમને પ્રસુતિ દરમિયાન આરોગ્ય કેન્દ્રમાં ઓછામાં ઓછા બે દિવસ રોકાવા માટે સલાહ આપવામાં આવી હતી </t>
    </r>
    <r>
      <rPr>
        <sz val="11"/>
        <color theme="1"/>
        <rFont val="Calibri"/>
        <family val="2"/>
        <scheme val="minor"/>
      </rPr>
      <t>?</t>
    </r>
  </si>
  <si>
    <r>
      <t>પ્રશ્ન ૨૧.</t>
    </r>
    <r>
      <rPr>
        <sz val="11"/>
        <color theme="1"/>
        <rFont val="Shruti"/>
        <charset val="1"/>
      </rPr>
      <t xml:space="preserve"> શું પ્રસુતિ થયાના અડધા કલાકની અંદર તમે બાળકને સ્તનપાન કરાવ્યુ હતુ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</si>
  <si>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૨૨.</t>
    </r>
    <r>
      <rPr>
        <sz val="11"/>
        <color theme="1"/>
        <rFont val="Shruti"/>
        <charset val="1"/>
      </rPr>
      <t xml:space="preserve"> શું પ્રસુતિ દરમિયાન તમારી સાથે આવેલ કુટંબના સભ્યોને તમારી સાથે રહેવા આરોગ્ય કેન્દ્ર દ્વારા મંજુરી આપવામાં આવી હતી </t>
    </r>
    <r>
      <rPr>
        <sz val="11"/>
        <color theme="1"/>
        <rFont val="Calibri"/>
        <family val="2"/>
        <scheme val="minor"/>
      </rPr>
      <t>?</t>
    </r>
  </si>
  <si>
    <r>
      <t>પ્રશ્ન ૨૩.</t>
    </r>
    <r>
      <rPr>
        <sz val="11"/>
        <color theme="1"/>
        <rFont val="Shruti"/>
        <charset val="1"/>
      </rPr>
      <t xml:space="preserve"> પ્રસુતિ થયા પછી સ્ત્રી આ</t>
    </r>
    <r>
      <rPr>
        <sz val="11"/>
        <color theme="1"/>
        <rFont val="Calibri"/>
        <family val="2"/>
        <scheme val="minor"/>
      </rPr>
      <t>.</t>
    </r>
    <r>
      <rPr>
        <sz val="11"/>
        <color theme="1"/>
        <rFont val="Shruti"/>
        <charset val="1"/>
      </rPr>
      <t xml:space="preserve"> કાર્યકરે તમારી અને તમારા બાળકની શારીરિક તપાસ કરી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</si>
  <si>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૨૪.</t>
    </r>
    <r>
      <rPr>
        <sz val="11"/>
        <color theme="1"/>
        <rFont val="Shruti"/>
        <charset val="1"/>
      </rPr>
      <t xml:space="preserve"> પ્રસુતિ થયા પછી સ્ત્રી આરોગ્ય કાર્યકરે તમને અને તમારા બાળકની તંદુરસ્તી માટે પ્રસુતિ બાદથી એક વર્ષની અંદર ઉભા થઇ શકતા જોખમો બાબતે સમજણ કે સલાહ-સૂચન આપ્યા હતાં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</si>
  <si>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૨૫.</t>
    </r>
    <r>
      <rPr>
        <sz val="11"/>
        <color theme="1"/>
        <rFont val="Shruti"/>
        <charset val="1"/>
      </rPr>
      <t xml:space="preserve"> શું સ્ત્રી આરોગ્ય કાર્યકરે તમને ગર્ભનિરોધ બાબતે સમજણ આપી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</si>
  <si>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૨૬.</t>
    </r>
    <r>
      <rPr>
        <sz val="11"/>
        <color theme="1"/>
        <rFont val="Shruti"/>
        <charset val="1"/>
      </rPr>
      <t xml:space="preserve"> શું સ્ત્રી આરોગ્ય કાર્યકરે તમને ગર્ભનિરોધના વિવિધ સાધનો/પધ્ધતિઓની જાણકારી આપી હતી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અને જાણકારી આપ્યા પછી કયા પ્રકારના ગર્ભનિરોધના સાધનો/પધ્ધતિઓ તમારે અપનાવવી જોઇએ તેનો નિર્ણય તમારે પોતે લેવા માટે સલાહ આપી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</si>
  <si>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૨૮.</t>
    </r>
    <r>
      <rPr>
        <sz val="11"/>
        <color theme="1"/>
        <rFont val="Shruti"/>
        <charset val="1"/>
      </rPr>
      <t xml:space="preserve"> શું તમારે જનની સુરક્ષા યોજનાનો લાભ લેવા માટે આરોગ્ય કેન્દ્રના કોઇ સ્ટાફને કોઇ પ્રકારના પૈસા આપવા પડયા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</si>
  <si>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૨૯.</t>
    </r>
    <r>
      <rPr>
        <sz val="11"/>
        <color theme="1"/>
        <rFont val="Shruti"/>
        <charset val="1"/>
      </rPr>
      <t xml:space="preserve"> શું તમારે જનની સુરક્ષા યોજનાનો લાભ લેવા માટે બેંક ખાતુ ખોલાવવા માટે કોઇ પ્રકારની મુશ્કેલીઓ વેઠવી પડી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</si>
  <si>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૩૦.</t>
    </r>
    <r>
      <rPr>
        <sz val="11"/>
        <color theme="1"/>
        <rFont val="Shruti"/>
        <charset val="1"/>
      </rPr>
      <t xml:space="preserve"> શું તમે આરોગ્ય કેન્દ્ર/દવાખાનામાંથી રજા લીધી તે સમયે તમને ચેક કે રોકડમાં રૂપિયા આરોગ્ય કેન્દ્ર/દવાખાના દ્વારા આપવામાં આવ્યા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</si>
  <si>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૩૧.</t>
    </r>
    <r>
      <rPr>
        <sz val="11"/>
        <color theme="1"/>
        <rFont val="Shruti"/>
        <charset val="1"/>
      </rPr>
      <t xml:space="preserve"> શું તમારે જનની સુરક્ષા યોજનાનો લાભ લેવા માટે તમારે કોઇ પ્રકારની મુશ્કેલીઓ વેઠવી પડી હતી </t>
    </r>
    <r>
      <rPr>
        <sz val="11"/>
        <color theme="1"/>
        <rFont val="Calibri"/>
        <family val="2"/>
        <scheme val="minor"/>
      </rPr>
      <t>?</t>
    </r>
  </si>
  <si>
    <r>
      <t>પ્રશ્ન ૩૨.</t>
    </r>
    <r>
      <rPr>
        <sz val="11"/>
        <color theme="1"/>
        <rFont val="Shruti"/>
        <charset val="1"/>
      </rPr>
      <t xml:space="preserve"> શું તમને આરોગ્ય કેન્દ્ર /દવાખાનામાં મફતમાં દવા અને સારવાર મળી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</si>
  <si>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૩૩.</t>
    </r>
    <r>
      <rPr>
        <sz val="11"/>
        <color theme="1"/>
        <rFont val="Shruti"/>
        <charset val="1"/>
      </rPr>
      <t xml:space="preserve"> શું તમારી પ્રસુતિ સંબંધિત જરૂરી તપાસ જેવી કે લોહીની તપાસ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પેશાબની તપાસ, અલ્ટ્રા સોનોગ્રાફી વગેરે તપાસ મફતમાં કરવામાં આવી હતી ? </t>
    </r>
  </si>
  <si>
    <r>
      <t>પ્રશ્ન ૩૪.</t>
    </r>
    <r>
      <rPr>
        <sz val="11"/>
        <color theme="1"/>
        <rFont val="Shruti"/>
        <charset val="1"/>
      </rPr>
      <t xml:space="preserve"> શું તમને આરોગ્ય કેન્દ્રમાં મફત ભોજન આપવામાં આવ્યુ હતુ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 xml:space="preserve">નોર્મલ ડિલીવરી થઇ હોય તો ત્રણ દિવસ માટે અને સિઝેરિયન કરવામાં આવ્યુ  હોય તો સાત દિવસ માટે) </t>
    </r>
  </si>
  <si>
    <r>
      <t>પ્રશ્ન ૩૫.</t>
    </r>
    <r>
      <rPr>
        <sz val="11"/>
        <color theme="1"/>
        <rFont val="Shruti"/>
        <charset val="1"/>
      </rPr>
      <t xml:space="preserve"> શું તમને આરોગ્ય કેન્દ્ર દ્વારા અન્ય કોઇ બીજા દવાખાનામાં મોકલવા પડયા હોય (રીફર કરવામાં આવ્યા હોય) તો તે માટે આરોગ્ય કેન્દ્ર દ્વારા તમને મફત વાહનની સગવડ આપવામાં આવી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</si>
  <si>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૩૬.</t>
    </r>
    <r>
      <rPr>
        <sz val="11"/>
        <color theme="1"/>
        <rFont val="Shruti"/>
        <charset val="1"/>
      </rPr>
      <t xml:space="preserve"> શું તમને પ્રસુતિ માટે આરોગ્ય કેન્દ્રમાં લાવવા માટે અને પ્રસુતિ થયા બાદ બે દિવસ આરોગ્ય કેન્દ્રમાં રહયા પછી ધરે પાછા જવા માટે મફત વાહનની સગવડ આપવામાં આવી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</si>
  <si>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૩૭.</t>
    </r>
    <r>
      <rPr>
        <sz val="11"/>
        <color theme="1"/>
        <rFont val="Shruti"/>
        <charset val="1"/>
      </rPr>
      <t xml:space="preserve"> શું આરોગ્ય કેન્દ્ર દ્વારા તમારી પાસેથી કોઇ પણ પ્રકારની ફી કે અન્ય કોઇ પૈસા લેવામાં આવ્યા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</si>
  <si>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૩૮.</t>
    </r>
    <r>
      <rPr>
        <sz val="11"/>
        <color theme="1"/>
        <rFont val="Shruti"/>
        <charset val="1"/>
      </rPr>
      <t xml:space="preserve"> જો તમારા નવજાત બાળકને જન્મના બે દિવસ સુધીમાં કોઇ સારવારની જરૂર ઉભી થઇ હોય તો તે સારવાર કરાવવા તમારે કોઇ પૈસા આપવા પડ્યા હતા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</si>
  <si>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૩૯.</t>
    </r>
    <r>
      <rPr>
        <sz val="11"/>
        <color theme="1"/>
        <rFont val="Shruti"/>
        <charset val="1"/>
      </rPr>
      <t xml:space="preserve"> શું આશાએ તમને ગર્ભ રહેલ છે કે નહિ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તેની જાણ આશા પાસે રહેલ ગર્ભધારણની કીટ દ્વારા તપાસ કરી તમને જણાવેલ. </t>
    </r>
  </si>
  <si>
    <r>
      <t>પ્રશ્ન ૪૦.</t>
    </r>
    <r>
      <rPr>
        <sz val="11"/>
        <color theme="1"/>
        <rFont val="Shruti"/>
        <charset val="1"/>
      </rPr>
      <t xml:space="preserve"> શું આશાએ તમને ગર્ભ રહેલ છે તેની જાણ બાદ સ્ત્રી આરોગ્ય કાર્યકર પાસે તમારી નોંધણી કરાવવામાં મદદ કરી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</si>
  <si>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૪૧.</t>
    </r>
    <r>
      <rPr>
        <sz val="11"/>
        <color theme="1"/>
        <rFont val="Shruti"/>
        <charset val="1"/>
      </rPr>
      <t xml:space="preserve"> શું આશાએ તમને પ્રસુતિ સંબંધિત તૈયારીઓ માટે જાણકારી આપી હતી </t>
    </r>
    <r>
      <rPr>
        <sz val="11"/>
        <color theme="1"/>
        <rFont val="Calibri"/>
        <family val="2"/>
        <scheme val="minor"/>
      </rPr>
      <t>?</t>
    </r>
  </si>
  <si>
    <r>
      <t>પ્રશ્ન ૪૨.</t>
    </r>
    <r>
      <rPr>
        <sz val="11"/>
        <color theme="1"/>
        <rFont val="Shruti"/>
        <charset val="1"/>
      </rPr>
      <t xml:space="preserve"> શું આશાએ તમને આરોગ્ય કેન્દ્ર/દવાખાનામાં જ પ્રસુતિ કરાવવા બાબતે સલાહ આપી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</si>
  <si>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૪૩.</t>
    </r>
    <r>
      <rPr>
        <sz val="11"/>
        <color theme="1"/>
        <rFont val="Shruti"/>
        <charset val="1"/>
      </rPr>
      <t xml:space="preserve"> શું આશાએ તમને જનની શિશુ સુરક્ષા યોજના </t>
    </r>
    <r>
      <rPr>
        <sz val="11"/>
        <color theme="1"/>
        <rFont val="Calibri"/>
        <family val="2"/>
        <scheme val="minor"/>
      </rPr>
      <t xml:space="preserve">(JSY) </t>
    </r>
    <r>
      <rPr>
        <sz val="11"/>
        <color theme="1"/>
        <rFont val="Shruti"/>
        <charset val="1"/>
      </rPr>
      <t xml:space="preserve">અને જનની શિશુ સુરક્ષા કાર્યક્રમ </t>
    </r>
    <r>
      <rPr>
        <sz val="11"/>
        <color theme="1"/>
        <rFont val="Calibri"/>
        <family val="2"/>
        <scheme val="minor"/>
      </rPr>
      <t xml:space="preserve">(JSSK) </t>
    </r>
    <r>
      <rPr>
        <sz val="11"/>
        <color theme="1"/>
        <rFont val="Shruti"/>
        <charset val="1"/>
      </rPr>
      <t xml:space="preserve">ના લાભો બાબતે બધી જ જાણકારી આપી હતી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</si>
  <si>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૪૪.</t>
    </r>
    <r>
      <rPr>
        <sz val="11"/>
        <color theme="1"/>
        <rFont val="Shruti"/>
        <charset val="1"/>
      </rPr>
      <t xml:space="preserve"> શું આશાએ તમને પરિવાર નિયોજન બાબતે જાણકારી આપી હતી </t>
    </r>
    <r>
      <rPr>
        <sz val="11"/>
        <color theme="1"/>
        <rFont val="Calibri"/>
        <family val="2"/>
        <scheme val="minor"/>
      </rPr>
      <t>?</t>
    </r>
  </si>
  <si>
    <r>
      <t>પ્રશ્ન ૪૫.</t>
    </r>
    <r>
      <rPr>
        <sz val="11"/>
        <color theme="1"/>
        <rFont val="Shruti"/>
        <charset val="1"/>
      </rPr>
      <t xml:space="preserve"> શું આશા તમારી પ્રસુતિ માટે સાથે આવી હતી </t>
    </r>
    <r>
      <rPr>
        <sz val="11"/>
        <color theme="1"/>
        <rFont val="Calibri"/>
        <family val="2"/>
        <scheme val="minor"/>
      </rPr>
      <t>? (</t>
    </r>
    <r>
      <rPr>
        <sz val="11"/>
        <color theme="1"/>
        <rFont val="Shruti"/>
        <charset val="1"/>
      </rPr>
      <t xml:space="preserve">જો સરકારી આરોગ્ય કેન્દ્ર કે દવાખાનામાં પ્રસુતિ કરાવી હોય તો‌) </t>
    </r>
  </si>
  <si>
    <r>
      <t>પ્રશ્ન ૪૬.</t>
    </r>
    <r>
      <rPr>
        <sz val="11"/>
        <color theme="1"/>
        <rFont val="Shruti"/>
        <charset val="1"/>
      </rPr>
      <t xml:space="preserve"> શું આશાએ તમને સ્તનપાન કેવી રીતે કરાવવુ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નવજાત બાળકની સંભાળ કેવી રીતે કરવી અને તેને કેવો ખોરાક આપવો તે બાબતે જાણકારી આપી હતી ? </t>
    </r>
  </si>
  <si>
    <t xml:space="preserve">સંબંધિત પેટા આરોગ્ય કેન્દ્રનું નામ:- </t>
  </si>
  <si>
    <t xml:space="preserve">સંબંધિત પ્રાથમિક આરોગ્ય કેન્દ્રનું નામ:- </t>
  </si>
  <si>
    <t xml:space="preserve">જિલ્લાનું નામ:- </t>
  </si>
  <si>
    <t xml:space="preserve">ગર્ભાવસ્થા સમયની દેખભાળ (પ્રશ્ન ૧ થી ૧૭, કુલ ૧૭ પ્રશ્ન) </t>
  </si>
  <si>
    <t>કુલ ૧</t>
  </si>
  <si>
    <t xml:space="preserve">મળેલ પ્રતિભાવને આધારે નીકળતી ટકાવારી </t>
  </si>
  <si>
    <t xml:space="preserve">નીકળતી ટકાવારીના આધારે માર્ગદર્શિકા મુજબ ગ્રામ સ્વાસ્થય રિપોર્ટ કાર્ડ માટે ઉકત ૧ નંબરના ઇન્ડીકેટરનો કલર કોડ   </t>
  </si>
  <si>
    <t xml:space="preserve">કલર કોડ માટેના રિમાકર્સ </t>
  </si>
  <si>
    <t xml:space="preserve">લીલા રંગની ટકાવારી ૭૫ % થી વધુ છે તેથી લીલા રંગનો કલર કોડ આવશે,જે રિપોર્ટ કાર્ડમાં દર્શાવવો. </t>
  </si>
  <si>
    <t xml:space="preserve">આપવાનો થતો કલર કોડ </t>
  </si>
  <si>
    <t xml:space="preserve">લીલા અને પીળા રંગના કુલ પ્રતિભાવનો સરવાળો લાલ રંગના પ્રતિભાવથી ઓછો હોય તો લાલ  કલર કોડ  </t>
  </si>
  <si>
    <t>કુલ ૨</t>
  </si>
  <si>
    <t xml:space="preserve">પ્રસુતિ (ડિલીવરી) સંબંધિત. (પ્રશ્ન ૧૮ થી ૨૨, કુલ ૦૫ પ્રશ્ન) </t>
  </si>
  <si>
    <t xml:space="preserve">લીલા રંગના પ્રતિભાવની ટકાવારી ૫૦% થી ૭૫ % વચ્ચે હોય તો પીળો કલર કોડ </t>
  </si>
  <si>
    <t xml:space="preserve">લીલા રંગના પ્રતિભાવની ટકાવારી ૭૫ % થી વધુ હોય તો લીલો કલર કોડ </t>
  </si>
  <si>
    <t xml:space="preserve">લીલા રંગના પ્રતિભાવની ટકાવારી ૫૦% થી ૭૫ % વચ્ચે હોય તો પીળો કલર કોડ,જે રિપોર્ટ કાર્ડમાં દર્શાવવો.  </t>
  </si>
  <si>
    <t xml:space="preserve">પ્રસુતિ પછીની દેખભાળ સંબંધિત. (કુલ ૦૨ પ્રશ્ન) </t>
  </si>
  <si>
    <t xml:space="preserve">નીકળતી ટકાવારીના આધારે માર્ગદર્શિકા મુજબ ગ્રામ સ્વાસ્થય રિપોર્ટ કાર્ડ માટે ઉકત ૩ નંબરના ઇન્ડીકેટરનો કલર કોડ   </t>
  </si>
  <si>
    <t>કુલ ૩</t>
  </si>
  <si>
    <t>કુલ ૪</t>
  </si>
  <si>
    <t xml:space="preserve">પરિવાર નિયોજન (કુટુંબ કલ્યાણ) સંબંધિત. (કુલ ૦૨ પ્રશ્ન) </t>
  </si>
  <si>
    <r>
      <t xml:space="preserve">જનની સુરક્ષા યોજના </t>
    </r>
    <r>
      <rPr>
        <b/>
        <sz val="11"/>
        <color theme="1"/>
        <rFont val="Calibri"/>
        <family val="2"/>
        <scheme val="minor"/>
      </rPr>
      <t xml:space="preserve">(JSY) </t>
    </r>
    <r>
      <rPr>
        <b/>
        <sz val="11"/>
        <color theme="1"/>
        <rFont val="Shruti"/>
        <charset val="1"/>
      </rPr>
      <t xml:space="preserve">ના લાભ સંબંધિત. </t>
    </r>
  </si>
  <si>
    <t>કુલ ૫</t>
  </si>
  <si>
    <t xml:space="preserve">પરિવાર નિયોજન (કુટુંબ કલ્યાણ) સંબંધિત. (કુલ ૦૫ પ્રશ્ન) </t>
  </si>
  <si>
    <r>
      <t>પ્રશ્ન ૨૭.</t>
    </r>
    <r>
      <rPr>
        <sz val="11"/>
        <color theme="1"/>
        <rFont val="Shruti"/>
        <charset val="1"/>
      </rPr>
      <t xml:space="preserve"> શું તમને જનની સુરક્ષા યોજનાનો લાભ મળ્યો છે </t>
    </r>
    <r>
      <rPr>
        <sz val="11"/>
        <color theme="1"/>
        <rFont val="Calibri"/>
        <family val="2"/>
        <scheme val="minor"/>
      </rPr>
      <t>? 
(</t>
    </r>
    <r>
      <rPr>
        <sz val="11"/>
        <color theme="1"/>
        <rFont val="Shruti"/>
        <charset val="1"/>
      </rPr>
      <t xml:space="preserve">સંસ્થાકીય પ્રસુતિ માટે રૂ.           અને ધરે પ્રસુતિ થઇ હોય તો રૂ.         ) </t>
    </r>
  </si>
  <si>
    <t>કુલ ૬</t>
  </si>
  <si>
    <t xml:space="preserve">જનની શિશુ સુરક્ષા કાર્યક્રમ (JSSK) ના લાભ સંબંધિત. (કુલ ૦૭ પ્રશ્ન) </t>
  </si>
  <si>
    <t>કુલ ૭</t>
  </si>
  <si>
    <t xml:space="preserve">આશાની કામગીરી સંબંધિત.  (કુલ ૦૮ પ્રશ્ન) </t>
  </si>
  <si>
    <t xml:space="preserve">મળતી ટકાવારી અથવા સરવાળો </t>
  </si>
  <si>
    <t>કોમ્યુનીટી પ્રોસેસ ભારત સરકારશ્રીની માર્ગદર્શિકા મુજબ રિપોર્ટ કાર્ડ તૈયાર કરવા માટેના કલર કોડ</t>
  </si>
  <si>
    <t xml:space="preserve">લીલા રંગના પ્રતિભાવની ટકાવારી ૫૦% થી ઓછી છે પણ લીલા અને પીળા રંગના પ્રતિભાવની સંખ્યાનો સરવાળો લાલ રંગના પ્રતિભાવથી વધુ હોય તો પીળો કલર કોડ  </t>
  </si>
  <si>
    <t xml:space="preserve">લીલા અને પીળા રંગના પ્રતિભાવનો સરવાળો લાલ રંગના પ્રતિભાવથી ઓછો હોય તો લાલ  કલર કોડ  </t>
  </si>
  <si>
    <t>પત્રક ૨ – આશાને સંબંધિત સેવાઓ (કુલ પ્રશ્ન ૨૦)</t>
  </si>
  <si>
    <t xml:space="preserve">નીકળતી ટકાવારીના આધારે માર્ગદર્શિકા મુજબ ગ્રામ સ્વાસ્થય રિપોર્ટ કાર્ડ માટે પત્રક ૨ ના ઇન્ડીકેટરનો કલર કોડ   </t>
  </si>
  <si>
    <t>શાળાનું નામ:-</t>
  </si>
  <si>
    <t xml:space="preserve">પત્રક ૩ – કિશોરીઓના આરોગ્ય સંબંધિત સેવાઓ (કુલ ૦૫ પ્રશ્નો) </t>
  </si>
  <si>
    <t xml:space="preserve">સમુહચર્ચા કરેલ વિસ્તારના નામ:- </t>
  </si>
  <si>
    <t>આરોગ્ય કેન્દ્રો દ્વારા પુરી પાડવામાં આવતી આરોગ્ય સેવાઓની ગુણવતા.  (કુલ પ્રશ્ન ૧૦)</t>
  </si>
  <si>
    <t>પાણી અને સ્વચ્છતા સંબંધિત.  (કુલ પ્રશ્ન ૦૫)</t>
  </si>
  <si>
    <t>વિવિધ બિમારી કે રોગને લગત.  (કુલ પ્રશ્ન ૦૩)</t>
  </si>
  <si>
    <t>સારવાર સંબંધિત.  (કુલ પ્રશ્ન ૦૪)</t>
  </si>
  <si>
    <t>મુકત ભંડોળ (અનટાઇડ ફંડ) સંબંધિત. (કુલ પ્રશ્ન ૦૨)</t>
  </si>
  <si>
    <t xml:space="preserve">લીલા રંગના પ્રતિભાવની ટકાવારી ૫૦ % થી ૭૫ % વચ્ચે હોય તો પીળો કલર કોડ </t>
  </si>
  <si>
    <t>આશાની કામગીરી સંદર્ભે ગામલોકોનો અભિપ્રાય. (કુલ પ્રશ્ન ૦૪)</t>
  </si>
  <si>
    <t xml:space="preserve">રસીકરણ.  (કુલ ૭ પ્રશ્ન) </t>
  </si>
  <si>
    <t xml:space="preserve">બાળપણ સમયની માંદગી. (કુલ ૪ પ્રશ્ન) </t>
  </si>
  <si>
    <t xml:space="preserve">આશાની કામગીરી બાબતના પ્રશ્નો.  (કુલ ૫ પ્રશ્ન) </t>
  </si>
  <si>
    <r>
      <t>પત્રક ૬</t>
    </r>
    <r>
      <rPr>
        <b/>
        <sz val="11"/>
        <color theme="1"/>
        <rFont val="Calibri"/>
        <family val="2"/>
        <scheme val="minor"/>
      </rPr>
      <t xml:space="preserve"> – </t>
    </r>
    <r>
      <rPr>
        <b/>
        <sz val="11"/>
        <color theme="1"/>
        <rFont val="Shruti"/>
        <charset val="1"/>
      </rPr>
      <t>આઇ.સી.ડી.એસ. સેવાઓ</t>
    </r>
  </si>
  <si>
    <r>
      <t>પત્રક ૭</t>
    </r>
    <r>
      <rPr>
        <b/>
        <sz val="11"/>
        <color theme="1"/>
        <rFont val="Calibri"/>
        <family val="2"/>
        <scheme val="minor"/>
      </rPr>
      <t xml:space="preserve"> – </t>
    </r>
    <r>
      <rPr>
        <b/>
        <sz val="11"/>
        <color theme="1"/>
        <rFont val="Shruti"/>
        <charset val="1"/>
      </rPr>
      <t xml:space="preserve">આંગણવાડી કેન્દ્રની સેવાઓની જાણકારી </t>
    </r>
  </si>
  <si>
    <r>
      <t>પત્રક ૮</t>
    </r>
    <r>
      <rPr>
        <b/>
        <sz val="11"/>
        <color theme="1"/>
        <rFont val="Calibri"/>
        <family val="2"/>
        <scheme val="minor"/>
      </rPr>
      <t xml:space="preserve"> – </t>
    </r>
    <r>
      <rPr>
        <b/>
        <sz val="11"/>
        <color theme="1"/>
        <rFont val="Shruti"/>
        <charset val="1"/>
      </rPr>
      <t>મધ્યાહન ભોજન અને શાળા આરોગ્ય સેવાઓની જાણકારી</t>
    </r>
  </si>
  <si>
    <r>
      <t>પત્રક ૫</t>
    </r>
    <r>
      <rPr>
        <b/>
        <sz val="11"/>
        <color theme="1"/>
        <rFont val="Calibri"/>
        <family val="2"/>
        <scheme val="minor"/>
      </rPr>
      <t xml:space="preserve"> – </t>
    </r>
    <r>
      <rPr>
        <b/>
        <sz val="11"/>
        <color theme="1"/>
        <rFont val="Shruti"/>
        <charset val="1"/>
      </rPr>
      <t>બાળ આરોગ્ય સેવાઓ</t>
    </r>
  </si>
  <si>
    <r>
      <t>પત્રક ૪</t>
    </r>
    <r>
      <rPr>
        <b/>
        <sz val="11"/>
        <color theme="1"/>
        <rFont val="Calibri"/>
        <family val="2"/>
        <scheme val="minor"/>
      </rPr>
      <t xml:space="preserve"> – </t>
    </r>
    <r>
      <rPr>
        <b/>
        <sz val="11"/>
        <color theme="1"/>
        <rFont val="Shruti"/>
        <charset val="1"/>
      </rPr>
      <t>ગામમાં ઉપલબ્ધ આરોગ્ય સેવાઓ</t>
    </r>
  </si>
  <si>
    <r>
      <t>પત્રક ૧</t>
    </r>
    <r>
      <rPr>
        <b/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Shruti"/>
        <charset val="1"/>
      </rPr>
      <t>માતા અને બાળ આરોગ્ય સેવાઓ</t>
    </r>
  </si>
  <si>
    <t>આઇ.સી.ડી.એસ.સેવાઓ દ્વારા પોષણ સંબંધિત.  (કુલ પ્રશ્ન ૦૫)</t>
  </si>
  <si>
    <t>બાળકોના વજનમાં વધારો અને વિકાસ આધારિત. (ગ્રોથ મોનીટરીંગ)  (કુલ પ્રશ્ન ૦૪)</t>
  </si>
  <si>
    <t>રેફરલ સેવાઓ.  (કુલ પ્રશ્ન ૦૧)</t>
  </si>
  <si>
    <t>આઇ.સી.ડી.એસ.ની અન્ય સેવાઓ.   (કુલ પ્રશ્ન ૦૨)</t>
  </si>
  <si>
    <t>સમુદાયની સહભાગીતા.  (કુલ પ્રશ્ન ૦૩)</t>
  </si>
  <si>
    <t>ભેદભાવ.  (કુલ પ્રશ્ન ૦૧)</t>
  </si>
  <si>
    <t>“આંગણવાડી કેન્દ્ર” ના અવલોકન દ્વારા.  (કુલ પ્રશ્ન ૦૫)</t>
  </si>
  <si>
    <t>સ્ટાફની ઉપલબ્ધિ.   (કુલ પ્રશ્ન ૦૧)</t>
  </si>
  <si>
    <t>જરૂરી સાધન-સામગ્રી.  (કુલ પ્રશ્ન ૦૯)</t>
  </si>
  <si>
    <t>સેવાઓ.   (કુલ પ્રશ્ન ૦૪)</t>
  </si>
  <si>
    <t>સહયોગી સેવાઓ.   (કુલ પ્રશ્ન ૦૪)</t>
  </si>
  <si>
    <r>
      <t>પ્રશ્ન ૧૮.</t>
    </r>
    <r>
      <rPr>
        <sz val="11"/>
        <color theme="1"/>
        <rFont val="Shruti"/>
        <charset val="1"/>
      </rPr>
      <t xml:space="preserve">શું આંગણવાડી કેન્દ્રમાં બાળકો માટે પુરક પોષક આહાર આપવા માટેનો </t>
    </r>
    <r>
      <rPr>
        <sz val="11"/>
        <color theme="1"/>
        <rFont val="Shruti"/>
        <charset val="1"/>
      </rPr>
      <t xml:space="preserve">અઠવાડિક મેનુ ચાર્ટ લગાવાયેલ છે અને તેનું નિયમિત પાલન કરવામાં આવે છે </t>
    </r>
    <r>
      <rPr>
        <sz val="11"/>
        <color theme="1"/>
        <rFont val="Calibri"/>
        <family val="2"/>
        <scheme val="minor"/>
      </rPr>
      <t xml:space="preserve">? </t>
    </r>
    <r>
      <rPr>
        <sz val="11"/>
        <color theme="1"/>
        <rFont val="Shruti"/>
        <charset val="1"/>
      </rPr>
      <t xml:space="preserve"> </t>
    </r>
  </si>
  <si>
    <r>
      <t>પ્રશ્ન ૧૯.</t>
    </r>
    <r>
      <rPr>
        <sz val="11"/>
        <color theme="1"/>
        <rFont val="Shruti"/>
        <charset val="1"/>
      </rPr>
      <t xml:space="preserve">શું કુપોષિત બાળકોને બમણો પોષક આહાર આપવામાં આવે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</si>
  <si>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૨૦.</t>
    </r>
    <r>
      <rPr>
        <sz val="11"/>
        <color theme="1"/>
        <rFont val="Shruti"/>
        <charset val="1"/>
      </rPr>
      <t xml:space="preserve">શું તમને આંગણવાડીને લગત સારી કામગીરી કરવા માટે આંગણવાડી સુપરવાઇઝરનો સારો સહકાર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</si>
  <si>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૨૧.</t>
    </r>
    <r>
      <rPr>
        <sz val="11"/>
        <color theme="1"/>
        <rFont val="Shruti"/>
        <charset val="1"/>
      </rPr>
      <t>શું તમને મસાલા</t>
    </r>
    <r>
      <rPr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Shruti"/>
        <charset val="1"/>
      </rPr>
      <t xml:space="preserve">અન્ય સામગ્રી અને અન્ય થયેલ બીજા ખર્ચાઓ માટે જરૂરી નાણાંકીય સહાય દર મહિનાની જરૂરીયાતને આધારે  નિયમિત મળી રહે છે ? </t>
    </r>
  </si>
  <si>
    <r>
      <t>પ્રશ્ન ૨૨.</t>
    </r>
    <r>
      <rPr>
        <sz val="11"/>
        <color theme="1"/>
        <rFont val="Shruti"/>
        <charset val="1"/>
      </rPr>
      <t xml:space="preserve">શું તમને લાગે છે કે તમને તમારી કામગીરી સારી રીતે કરવામાં ગ્રામ સંજીવની સમિતિનો પુરતો સહકાર મળી રહે છે </t>
    </r>
    <r>
      <rPr>
        <sz val="11"/>
        <color theme="1"/>
        <rFont val="Calibri"/>
        <family val="2"/>
        <scheme val="minor"/>
      </rPr>
      <t xml:space="preserve">? </t>
    </r>
  </si>
  <si>
    <r>
      <t>પ્રશ્ન ૨૩.</t>
    </r>
    <r>
      <rPr>
        <sz val="11"/>
        <color theme="1"/>
        <rFont val="Shruti"/>
        <charset val="1"/>
      </rPr>
      <t xml:space="preserve">શું તમને લાગે છે કે તમને તમારી કામગીરી સારી રીતે કરવામાં આશાનો પુરતો સહકાર મળી રહે છે </t>
    </r>
    <r>
      <rPr>
        <sz val="11"/>
        <color theme="1"/>
        <rFont val="Calibri"/>
        <family val="2"/>
        <scheme val="minor"/>
      </rPr>
      <t>?</t>
    </r>
  </si>
  <si>
    <t>સ્ટાફની ઉપલબ્ધતા.    (કુલ પ્રશ્ન ૦૩)</t>
  </si>
  <si>
    <t>ઉપલબ્ધ સુવિધાઓ.    (કુલ પ્રશ્ન ૦૯)</t>
  </si>
  <si>
    <t>ઉપલબ્ધ આરોગ્ય સેવાઓ.   (કુલ પ્રશ્ન ૦૯)</t>
  </si>
  <si>
    <t>ઇન્ડીકેટર ૮. આરોગ્ય કેન્દ્રની સેવાઓ માટેના પ્રતિભાવ (પત્રક ૧૨ ના આધારે)</t>
  </si>
  <si>
    <t>ઉપલબ્ધ આરોગ્ય સેવાઓ.   (કુલ પ્રશ્ન ૦૫)</t>
  </si>
  <si>
    <t>લેબોરેટરી અને એપેડેમિક સંબંધિત સેવાઓ. (કુલ પ્રશ્ન ૦૪)</t>
  </si>
  <si>
    <t>બાળ આરોગ્ય અને રસીકરણ.    (કુલ પ્રશ્ન ૦૫)</t>
  </si>
  <si>
    <t>પ્રજનન અને માતૃ સ્વાસ્થ્ય સેવાઓ.    (કુલ પ્રશ્ન ૦૭)</t>
  </si>
  <si>
    <t>સારવાર (ક્યુરેટીવ) સેવાઓની ઉપલબ્ધતા.    (કુલ પ્રશ્ન ૦૬)</t>
  </si>
  <si>
    <t>ઉપલબ્ધ દવાઓ.   (કુલ પ્રશ્ન ૦૪)</t>
  </si>
  <si>
    <t>સ્ટાફની ઉપલબ્ધતા.    (કુલ પ્રશ્ન ૦૬)</t>
  </si>
  <si>
    <t xml:space="preserve">માત્ર સંખ્યા દર્શાવવી,કલર કોડીંગમાં ગણતરી કરવી નહી. </t>
  </si>
  <si>
    <t>લેબોરેટરી અને એપેડેમિક સંબંધિત સેવાઓ. (કુલ પ્રશ્ન ૦૫)</t>
  </si>
  <si>
    <t>ગ્રામ સ્વાસ્થ્ય સેવાઓનું મુખ્ય ઇન્ડીકેટર્સમાં સેવાઓની કક્ષા દર્શાવતુ રિપોર્ટ કાર્ડ (વિલેજ હેલ્થ રિપોર્ટ કાર્ડ)</t>
  </si>
  <si>
    <t xml:space="preserve">સંકલિત પ્રતિભાવને આધારે નીકળતી ટકાવારી </t>
  </si>
  <si>
    <t xml:space="preserve">નીકળતી ટકાવારીના આધારે માર્ગદર્શિકા મુજબ ગ્રામ સ્વાસ્થય રિપોર્ટ કાર્ડ માટે ઇન્ડીકેટરનો કલર કોડ   </t>
  </si>
  <si>
    <t xml:space="preserve">નોંધ:- </t>
  </si>
  <si>
    <t xml:space="preserve">૩ . આ શીટ ગાઇડલાઇન અનુસાર તૈયાર કરેલ છે, જેને પુર્ણ સાચી માનવી નહિ,ફિલ્ડના આધારે જરૂરી ફેરફાર કરવાના રહેશે. </t>
  </si>
  <si>
    <t xml:space="preserve">૪ . એકશન પ્લાનના આધારે આરોગ્ય સેવાઓ અને સુવિધાઓ લાલ કલર કોડમાંથી પીળા અને પીળા કલર કોડમાંથી લીલા કલર કોડ તરફ લઇ જવા માટે જરૂરી કામગીરી કરી લોકોને સર્વોત્તમ સેવાઓ પુરી પાડવાનો આ કાર્યક્રમનો હેતુ છે. આ સતત ચાલતી પ્રકીયા છે. </t>
  </si>
  <si>
    <t xml:space="preserve">૧. આગળની શીટોમાં જરૂર જણાય ત્યાં જરૂરી રો - કોલમ ઉમરેવી. પ્રશ્નોત્તરીમાં જે જવાબ મળે તેને 1 તરીકે એકસલ શીટમાં ડેટા ભરવો.જયાં કોઇ પ્રતિભાવ ન મળે ત્યાં 0 લખવુ. </t>
  </si>
  <si>
    <t xml:space="preserve">૨. દરેક કલર કોડ માટે પ્રતિભાવની કુલ સંખ્યાના આધારે ટકાવારી કાઢવી.જયાં સંદેહ લાગે ત્યાં વિવેકબુધ્ધિના આધારે કલર કોડ નકકી કરી શકાય છે. દરેક કલર કોડ પછી રિપોર્ટ કાર્ડ માટે વેલ્યુ 1 ગણવાની રહેશે. જેથી પેટા આરોગ્ય,પ્રાથમિક આરોગ્ય, તાલુકા અને જિલ્લા કક્ષાએ આરોગ્ય સેવા અને સુવિધાઓનું સ્તર જાણી શકાય. </t>
  </si>
  <si>
    <r>
      <t>શું તમારી આ પહેલાંની ગર્ભાવસ્થા દરમિયાન સ્ત્રી આરોગ્ય કાર્યકર દ્વારા નીચે મુજબની આરોગ્ય તપાસ કરવામાં આવી હતી</t>
    </r>
    <r>
      <rPr>
        <b/>
        <sz val="11"/>
        <color theme="1"/>
        <rFont val="Calibri"/>
        <family val="2"/>
        <scheme val="minor"/>
      </rPr>
      <t xml:space="preserve"> ?</t>
    </r>
  </si>
  <si>
    <t xml:space="preserve">કુલ 85 પ્રતિભાવ </t>
  </si>
  <si>
    <t xml:space="preserve">85 સામે ટકાવારી કાઢવી </t>
  </si>
  <si>
    <t xml:space="preserve">કુલ 21 પ્રતિભાવ </t>
  </si>
  <si>
    <t xml:space="preserve">21 સામે ટકાવારી કાઢવી </t>
  </si>
</sst>
</file>

<file path=xl/styles.xml><?xml version="1.0" encoding="utf-8"?>
<styleSheet xmlns="http://schemas.openxmlformats.org/spreadsheetml/2006/main">
  <numFmts count="3">
    <numFmt numFmtId="164" formatCode="[$-7000447]0"/>
    <numFmt numFmtId="165" formatCode="[$-7000447]0.#"/>
    <numFmt numFmtId="166" formatCode="[$-7000447]0.##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hruti"/>
      <charset val="1"/>
    </font>
    <font>
      <u/>
      <sz val="11"/>
      <color theme="1"/>
      <name val="Shruti"/>
      <charset val="1"/>
    </font>
    <font>
      <b/>
      <sz val="11"/>
      <color theme="1"/>
      <name val="Shruti"/>
      <charset val="1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Shruti"/>
      <charset val="1"/>
    </font>
  </fonts>
  <fills count="1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3" fillId="2" borderId="4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0" fontId="3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0" fillId="0" borderId="7" xfId="0" applyBorder="1"/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1" fillId="2" borderId="7" xfId="0" applyFont="1" applyFill="1" applyBorder="1" applyAlignment="1">
      <alignment horizontal="justify" vertical="top" wrapText="1"/>
    </xf>
    <xf numFmtId="0" fontId="3" fillId="2" borderId="7" xfId="0" applyFont="1" applyFill="1" applyBorder="1" applyAlignment="1">
      <alignment horizontal="justify" vertical="top" wrapText="1"/>
    </xf>
    <xf numFmtId="164" fontId="3" fillId="2" borderId="7" xfId="0" applyNumberFormat="1" applyFont="1" applyFill="1" applyBorder="1" applyAlignment="1">
      <alignment horizontal="justify" vertical="top" wrapText="1"/>
    </xf>
    <xf numFmtId="165" fontId="3" fillId="0" borderId="7" xfId="0" applyNumberFormat="1" applyFont="1" applyBorder="1" applyAlignment="1">
      <alignment horizontal="justify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1" fillId="0" borderId="7" xfId="0" applyFont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 wrapText="1"/>
    </xf>
    <xf numFmtId="0" fontId="5" fillId="5" borderId="7" xfId="0" applyFont="1" applyFill="1" applyBorder="1" applyAlignment="1">
      <alignment horizontal="center" vertical="top" wrapText="1"/>
    </xf>
    <xf numFmtId="0" fontId="0" fillId="5" borderId="7" xfId="0" applyFill="1" applyBorder="1"/>
    <xf numFmtId="0" fontId="0" fillId="4" borderId="7" xfId="0" applyFill="1" applyBorder="1"/>
    <xf numFmtId="0" fontId="0" fillId="3" borderId="7" xfId="0" applyFill="1" applyBorder="1"/>
    <xf numFmtId="0" fontId="4" fillId="0" borderId="7" xfId="0" applyFont="1" applyBorder="1" applyAlignment="1">
      <alignment vertical="top" wrapText="1"/>
    </xf>
    <xf numFmtId="164" fontId="3" fillId="6" borderId="7" xfId="0" applyNumberFormat="1" applyFont="1" applyFill="1" applyBorder="1" applyAlignment="1">
      <alignment horizontal="justify" vertical="top" wrapText="1"/>
    </xf>
    <xf numFmtId="0" fontId="4" fillId="6" borderId="7" xfId="0" applyFont="1" applyFill="1" applyBorder="1" applyAlignment="1">
      <alignment horizontal="justify" vertical="top" wrapText="1"/>
    </xf>
    <xf numFmtId="0" fontId="3" fillId="6" borderId="7" xfId="0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justify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165" fontId="3" fillId="6" borderId="7" xfId="0" applyNumberFormat="1" applyFont="1" applyFill="1" applyBorder="1" applyAlignment="1">
      <alignment horizontal="justify" vertical="top" wrapText="1"/>
    </xf>
    <xf numFmtId="164" fontId="5" fillId="2" borderId="7" xfId="0" applyNumberFormat="1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vertical="top" wrapText="1"/>
    </xf>
    <xf numFmtId="0" fontId="5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center" wrapText="1"/>
    </xf>
    <xf numFmtId="0" fontId="3" fillId="7" borderId="4" xfId="0" applyFont="1" applyFill="1" applyBorder="1" applyAlignment="1">
      <alignment horizontal="center" vertical="top" wrapText="1"/>
    </xf>
    <xf numFmtId="0" fontId="3" fillId="7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7" borderId="7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5" fillId="2" borderId="7" xfId="0" applyFont="1" applyFill="1" applyBorder="1" applyAlignment="1">
      <alignment horizontal="justify" vertical="top" wrapText="1"/>
    </xf>
    <xf numFmtId="164" fontId="3" fillId="2" borderId="7" xfId="0" applyNumberFormat="1" applyFont="1" applyFill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164" fontId="5" fillId="2" borderId="7" xfId="0" applyNumberFormat="1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165" fontId="3" fillId="0" borderId="2" xfId="0" applyNumberFormat="1" applyFont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justify" vertical="top" wrapText="1"/>
    </xf>
    <xf numFmtId="0" fontId="3" fillId="6" borderId="2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justify" vertical="top" wrapText="1"/>
    </xf>
    <xf numFmtId="0" fontId="3" fillId="6" borderId="2" xfId="0" applyFont="1" applyFill="1" applyBorder="1" applyAlignment="1">
      <alignment vertical="top" wrapText="1"/>
    </xf>
    <xf numFmtId="0" fontId="5" fillId="6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6" borderId="2" xfId="0" applyNumberFormat="1" applyFont="1" applyFill="1" applyBorder="1" applyAlignment="1">
      <alignment horizontal="justify" vertical="top" wrapText="1"/>
    </xf>
    <xf numFmtId="0" fontId="3" fillId="6" borderId="4" xfId="0" applyFont="1" applyFill="1" applyBorder="1" applyAlignment="1">
      <alignment horizontal="justify" vertical="top" wrapText="1"/>
    </xf>
    <xf numFmtId="164" fontId="3" fillId="6" borderId="2" xfId="0" applyNumberFormat="1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0" fillId="0" borderId="7" xfId="0" applyBorder="1" applyAlignment="1">
      <alignment horizontal="left" vertical="center" wrapText="1"/>
    </xf>
    <xf numFmtId="0" fontId="4" fillId="0" borderId="7" xfId="0" applyFont="1" applyBorder="1" applyAlignment="1">
      <alignment vertical="top" wrapText="1"/>
    </xf>
    <xf numFmtId="0" fontId="5" fillId="7" borderId="7" xfId="0" applyFont="1" applyFill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165" fontId="3" fillId="0" borderId="7" xfId="0" applyNumberFormat="1" applyFont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0" fontId="3" fillId="8" borderId="7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0" fillId="8" borderId="0" xfId="0" applyFill="1"/>
    <xf numFmtId="0" fontId="5" fillId="8" borderId="7" xfId="0" applyFont="1" applyFill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0" fillId="4" borderId="7" xfId="0" applyFill="1" applyBorder="1" applyAlignment="1">
      <alignment wrapText="1"/>
    </xf>
    <xf numFmtId="0" fontId="0" fillId="4" borderId="7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165" fontId="3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9" borderId="7" xfId="0" applyFill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justify" vertical="top" wrapText="1"/>
    </xf>
    <xf numFmtId="165" fontId="3" fillId="6" borderId="0" xfId="0" applyNumberFormat="1" applyFont="1" applyFill="1" applyBorder="1" applyAlignment="1">
      <alignment horizontal="justify" vertical="top" wrapText="1"/>
    </xf>
    <xf numFmtId="0" fontId="4" fillId="6" borderId="0" xfId="0" applyFont="1" applyFill="1" applyBorder="1" applyAlignment="1">
      <alignment horizontal="justify" vertical="top" wrapText="1"/>
    </xf>
    <xf numFmtId="0" fontId="3" fillId="6" borderId="0" xfId="0" applyFont="1" applyFill="1" applyBorder="1" applyAlignment="1">
      <alignment horizontal="center" vertical="top" wrapText="1"/>
    </xf>
    <xf numFmtId="0" fontId="5" fillId="4" borderId="8" xfId="0" applyFont="1" applyFill="1" applyBorder="1" applyAlignment="1">
      <alignment vertical="top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top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7" borderId="7" xfId="0" applyNumberFormat="1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5" fillId="7" borderId="4" xfId="0" applyFont="1" applyFill="1" applyBorder="1" applyAlignment="1">
      <alignment horizontal="justify" vertical="top" wrapText="1"/>
    </xf>
    <xf numFmtId="164" fontId="5" fillId="7" borderId="2" xfId="0" applyNumberFormat="1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1" fillId="3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top" wrapText="1"/>
    </xf>
    <xf numFmtId="0" fontId="1" fillId="5" borderId="4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5" fillId="8" borderId="7" xfId="0" applyFont="1" applyFill="1" applyBorder="1" applyAlignment="1">
      <alignment horizontal="justify" vertical="top" wrapText="1"/>
    </xf>
    <xf numFmtId="0" fontId="0" fillId="4" borderId="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165" fontId="3" fillId="0" borderId="7" xfId="0" applyNumberFormat="1" applyFont="1" applyBorder="1" applyAlignment="1">
      <alignment horizontal="center" vertical="top" wrapText="1"/>
    </xf>
    <xf numFmtId="0" fontId="0" fillId="0" borderId="8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4" borderId="6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5" fillId="4" borderId="11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5" fillId="4" borderId="9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5" borderId="10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left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horizontal="justify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left" wrapText="1"/>
    </xf>
    <xf numFmtId="0" fontId="5" fillId="0" borderId="7" xfId="0" applyFont="1" applyBorder="1" applyAlignment="1">
      <alignment horizontal="left"/>
    </xf>
    <xf numFmtId="0" fontId="5" fillId="4" borderId="7" xfId="0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center" wrapText="1"/>
    </xf>
    <xf numFmtId="0" fontId="5" fillId="7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3" fillId="7" borderId="7" xfId="0" applyFont="1" applyFill="1" applyBorder="1" applyAlignment="1">
      <alignment horizontal="center" vertical="top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165" fontId="3" fillId="2" borderId="12" xfId="0" applyNumberFormat="1" applyFont="1" applyFill="1" applyBorder="1" applyAlignment="1">
      <alignment horizontal="center" vertical="center" wrapText="1"/>
    </xf>
    <xf numFmtId="165" fontId="3" fillId="2" borderId="13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7" xfId="0" applyBorder="1" applyAlignment="1">
      <alignment horizontal="left" vertical="center"/>
    </xf>
    <xf numFmtId="0" fontId="5" fillId="7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10" xfId="0" applyFont="1" applyFill="1" applyBorder="1" applyAlignment="1">
      <alignment horizontal="center" vertical="top" wrapText="1"/>
    </xf>
    <xf numFmtId="165" fontId="3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5" fillId="7" borderId="1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7" borderId="6" xfId="0" applyFont="1" applyFill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 vertical="top" wrapText="1"/>
    </xf>
    <xf numFmtId="0" fontId="5" fillId="7" borderId="3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top" wrapText="1"/>
    </xf>
    <xf numFmtId="0" fontId="4" fillId="0" borderId="7" xfId="0" applyFont="1" applyBorder="1" applyAlignment="1">
      <alignment horizontal="justify" vertical="top" wrapText="1"/>
    </xf>
    <xf numFmtId="0" fontId="3" fillId="6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164" fontId="5" fillId="4" borderId="19" xfId="0" applyNumberFormat="1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5" fillId="7" borderId="16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13"/>
  <sheetViews>
    <sheetView workbookViewId="0">
      <selection activeCell="C5" sqref="C5"/>
    </sheetView>
  </sheetViews>
  <sheetFormatPr defaultRowHeight="15"/>
  <cols>
    <col min="2" max="3" width="38.42578125" customWidth="1"/>
  </cols>
  <sheetData>
    <row r="1" spans="2:3" ht="45" customHeight="1" thickBot="1">
      <c r="B1" s="136" t="s">
        <v>486</v>
      </c>
      <c r="C1" s="137"/>
    </row>
    <row r="3" spans="2:3" ht="30.75" customHeight="1">
      <c r="B3" s="104" t="s">
        <v>485</v>
      </c>
      <c r="C3" s="104" t="s">
        <v>465</v>
      </c>
    </row>
    <row r="4" spans="2:3" ht="30">
      <c r="B4" s="42" t="s">
        <v>470</v>
      </c>
      <c r="C4" s="28"/>
    </row>
    <row r="5" spans="2:3" ht="54.75" customHeight="1">
      <c r="B5" s="42" t="s">
        <v>469</v>
      </c>
      <c r="C5" s="27"/>
    </row>
    <row r="6" spans="2:3" ht="75">
      <c r="B6" s="42" t="s">
        <v>487</v>
      </c>
      <c r="C6" s="27"/>
    </row>
    <row r="7" spans="2:3" ht="45">
      <c r="B7" s="42" t="s">
        <v>488</v>
      </c>
      <c r="C7" s="26"/>
    </row>
    <row r="9" spans="2:3">
      <c r="B9" s="128" t="s">
        <v>543</v>
      </c>
    </row>
    <row r="10" spans="2:3" ht="55.5" customHeight="1">
      <c r="B10" s="139" t="s">
        <v>546</v>
      </c>
      <c r="C10" s="140"/>
    </row>
    <row r="11" spans="2:3" ht="70.5" customHeight="1">
      <c r="B11" s="138" t="s">
        <v>547</v>
      </c>
      <c r="C11" s="138"/>
    </row>
    <row r="12" spans="2:3" ht="53.25" customHeight="1">
      <c r="B12" s="138" t="s">
        <v>544</v>
      </c>
      <c r="C12" s="138"/>
    </row>
    <row r="13" spans="2:3" ht="72.75" customHeight="1">
      <c r="B13" s="134" t="s">
        <v>545</v>
      </c>
      <c r="C13" s="135"/>
    </row>
  </sheetData>
  <mergeCells count="5">
    <mergeCell ref="B13:C13"/>
    <mergeCell ref="B1:C1"/>
    <mergeCell ref="B11:C11"/>
    <mergeCell ref="B10:C10"/>
    <mergeCell ref="B12:C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83"/>
  <sheetViews>
    <sheetView topLeftCell="A65" workbookViewId="0">
      <selection activeCell="A78" sqref="A78"/>
    </sheetView>
  </sheetViews>
  <sheetFormatPr defaultRowHeight="15"/>
  <cols>
    <col min="1" max="1" width="14.7109375" customWidth="1"/>
    <col min="2" max="2" width="60.42578125" customWidth="1"/>
    <col min="3" max="5" width="9.140625" style="116"/>
    <col min="6" max="6" width="45.85546875" customWidth="1"/>
    <col min="7" max="8" width="9.140625" customWidth="1"/>
  </cols>
  <sheetData>
    <row r="1" spans="1:5" ht="32.25" customHeight="1">
      <c r="A1" s="216" t="s">
        <v>315</v>
      </c>
      <c r="B1" s="217"/>
      <c r="C1" s="217"/>
      <c r="D1" s="217"/>
      <c r="E1" s="218"/>
    </row>
    <row r="2" spans="1:5">
      <c r="A2" s="210"/>
      <c r="B2" s="210"/>
      <c r="C2" s="210"/>
      <c r="D2" s="210"/>
      <c r="E2" s="210"/>
    </row>
    <row r="3" spans="1:5">
      <c r="A3" s="160" t="s">
        <v>372</v>
      </c>
      <c r="B3" s="160"/>
      <c r="C3" s="160"/>
      <c r="D3" s="160"/>
      <c r="E3" s="160"/>
    </row>
    <row r="4" spans="1:5">
      <c r="A4" s="160" t="s">
        <v>373</v>
      </c>
      <c r="B4" s="160"/>
      <c r="C4" s="160"/>
      <c r="D4" s="160"/>
      <c r="E4" s="160"/>
    </row>
    <row r="5" spans="1:5">
      <c r="A5" s="160" t="s">
        <v>374</v>
      </c>
      <c r="B5" s="160"/>
      <c r="C5" s="160"/>
      <c r="D5" s="160"/>
      <c r="E5" s="160"/>
    </row>
    <row r="6" spans="1:5">
      <c r="A6" s="160" t="s">
        <v>375</v>
      </c>
      <c r="B6" s="160"/>
      <c r="C6" s="160"/>
      <c r="D6" s="160"/>
      <c r="E6" s="160"/>
    </row>
    <row r="7" spans="1:5">
      <c r="A7" s="160" t="s">
        <v>303</v>
      </c>
      <c r="B7" s="160"/>
      <c r="C7" s="160"/>
      <c r="D7" s="160"/>
      <c r="E7" s="160"/>
    </row>
    <row r="8" spans="1:5">
      <c r="A8" s="160" t="s">
        <v>145</v>
      </c>
      <c r="B8" s="160"/>
      <c r="C8" s="160"/>
      <c r="D8" s="160"/>
      <c r="E8" s="160"/>
    </row>
    <row r="9" spans="1:5">
      <c r="A9" s="160" t="s">
        <v>376</v>
      </c>
      <c r="B9" s="160"/>
      <c r="C9" s="160"/>
      <c r="D9" s="160"/>
      <c r="E9" s="160"/>
    </row>
    <row r="10" spans="1:5" ht="15.75" thickBot="1"/>
    <row r="11" spans="1:5" ht="22.5" customHeight="1" thickBot="1">
      <c r="A11" s="224" t="s">
        <v>1</v>
      </c>
      <c r="B11" s="224" t="s">
        <v>2</v>
      </c>
      <c r="C11" s="221" t="s">
        <v>25</v>
      </c>
      <c r="D11" s="222"/>
      <c r="E11" s="223"/>
    </row>
    <row r="12" spans="1:5" ht="22.5" customHeight="1" thickBot="1">
      <c r="A12" s="225"/>
      <c r="B12" s="225"/>
      <c r="C12" s="23" t="s">
        <v>4</v>
      </c>
      <c r="D12" s="24" t="s">
        <v>5</v>
      </c>
      <c r="E12" s="25" t="s">
        <v>6</v>
      </c>
    </row>
    <row r="13" spans="1:5" ht="22.5" customHeight="1" thickBot="1">
      <c r="A13" s="60"/>
      <c r="B13" s="112" t="s">
        <v>509</v>
      </c>
      <c r="C13" s="6"/>
      <c r="D13" s="6"/>
      <c r="E13" s="6"/>
    </row>
    <row r="14" spans="1:5" ht="22.5" thickBot="1">
      <c r="A14" s="60"/>
      <c r="B14" s="112" t="s">
        <v>7</v>
      </c>
      <c r="C14" s="6"/>
      <c r="D14" s="6"/>
      <c r="E14" s="6"/>
    </row>
    <row r="15" spans="1:5" ht="19.5" thickBot="1">
      <c r="A15" s="61" t="s">
        <v>316</v>
      </c>
      <c r="B15" s="56" t="s">
        <v>317</v>
      </c>
      <c r="C15" s="121">
        <v>1</v>
      </c>
      <c r="D15" s="58"/>
      <c r="E15" s="58"/>
    </row>
    <row r="16" spans="1:5" ht="19.5" thickBot="1">
      <c r="A16" s="63" t="s">
        <v>318</v>
      </c>
      <c r="B16" s="56" t="s">
        <v>13</v>
      </c>
      <c r="C16" s="58"/>
      <c r="D16" s="122">
        <v>1</v>
      </c>
      <c r="E16" s="58"/>
    </row>
    <row r="17" spans="1:6" ht="19.5" thickBot="1">
      <c r="A17" s="63" t="s">
        <v>319</v>
      </c>
      <c r="B17" s="56" t="s">
        <v>14</v>
      </c>
      <c r="C17" s="121">
        <v>1</v>
      </c>
      <c r="D17" s="58"/>
      <c r="E17" s="58"/>
    </row>
    <row r="18" spans="1:6" ht="19.5" thickBot="1">
      <c r="A18" s="63" t="s">
        <v>320</v>
      </c>
      <c r="B18" s="56" t="s">
        <v>15</v>
      </c>
      <c r="C18" s="58"/>
      <c r="D18" s="58"/>
      <c r="E18" s="126">
        <v>1</v>
      </c>
    </row>
    <row r="19" spans="1:6" ht="19.5" thickBot="1">
      <c r="A19" s="63" t="s">
        <v>321</v>
      </c>
      <c r="B19" s="56" t="s">
        <v>322</v>
      </c>
      <c r="C19" s="121">
        <v>1</v>
      </c>
      <c r="D19" s="58"/>
      <c r="E19" s="58"/>
    </row>
    <row r="20" spans="1:6" ht="19.5" thickBot="1">
      <c r="A20" s="63" t="s">
        <v>323</v>
      </c>
      <c r="B20" s="56" t="s">
        <v>324</v>
      </c>
      <c r="C20" s="121">
        <v>1</v>
      </c>
      <c r="D20" s="58"/>
      <c r="E20" s="58"/>
    </row>
    <row r="21" spans="1:6" ht="19.5" thickBot="1">
      <c r="A21" s="63" t="s">
        <v>325</v>
      </c>
      <c r="B21" s="56" t="s">
        <v>326</v>
      </c>
      <c r="C21" s="58"/>
      <c r="D21" s="122">
        <v>1</v>
      </c>
      <c r="E21" s="58"/>
    </row>
    <row r="22" spans="1:6" ht="22.5" thickBot="1">
      <c r="A22" s="63"/>
      <c r="B22" s="56"/>
      <c r="C22" s="93">
        <f>SUM(C15:C21)</f>
        <v>4</v>
      </c>
      <c r="D22" s="93">
        <f>SUM(D15:D21)</f>
        <v>2</v>
      </c>
      <c r="E22" s="93">
        <f>SUM(E15:E21)</f>
        <v>1</v>
      </c>
    </row>
    <row r="23" spans="1:6" ht="22.5" thickBot="1">
      <c r="A23" s="63"/>
      <c r="B23" s="109" t="s">
        <v>541</v>
      </c>
      <c r="C23" s="94">
        <f>C22*100/7</f>
        <v>57.142857142857146</v>
      </c>
      <c r="D23" s="94">
        <f>D22*100/7</f>
        <v>28.571428571428573</v>
      </c>
      <c r="E23" s="94">
        <f>E22*100/7</f>
        <v>14.285714285714286</v>
      </c>
    </row>
    <row r="24" spans="1:6" ht="44.25" thickBot="1">
      <c r="A24" s="63"/>
      <c r="B24" s="109" t="s">
        <v>490</v>
      </c>
      <c r="C24" s="147"/>
      <c r="D24" s="148"/>
      <c r="E24" s="149"/>
      <c r="F24" s="42" t="s">
        <v>469</v>
      </c>
    </row>
    <row r="25" spans="1:6" ht="19.5" thickBot="1">
      <c r="A25" s="63" t="s">
        <v>327</v>
      </c>
      <c r="B25" s="56" t="s">
        <v>328</v>
      </c>
      <c r="C25" s="58"/>
      <c r="D25" s="122"/>
      <c r="E25" s="58"/>
    </row>
    <row r="26" spans="1:6" ht="19.5" thickBot="1">
      <c r="A26" s="63" t="s">
        <v>329</v>
      </c>
      <c r="B26" s="56" t="s">
        <v>330</v>
      </c>
      <c r="C26" s="58"/>
      <c r="D26" s="58"/>
      <c r="E26" s="126"/>
    </row>
    <row r="27" spans="1:6" ht="22.5" thickBot="1">
      <c r="A27" s="60"/>
      <c r="B27" s="112" t="s">
        <v>508</v>
      </c>
      <c r="C27" s="6"/>
      <c r="D27" s="6"/>
      <c r="E27" s="6"/>
    </row>
    <row r="28" spans="1:6" ht="38.25" thickBot="1">
      <c r="A28" s="61" t="s">
        <v>332</v>
      </c>
      <c r="B28" s="56" t="s">
        <v>333</v>
      </c>
      <c r="C28" s="58"/>
      <c r="D28" s="122">
        <v>1</v>
      </c>
      <c r="E28" s="58"/>
    </row>
    <row r="29" spans="1:6" ht="19.5" thickBot="1">
      <c r="A29" s="63" t="s">
        <v>334</v>
      </c>
      <c r="B29" s="56" t="s">
        <v>80</v>
      </c>
      <c r="C29" s="58"/>
      <c r="D29" s="58"/>
      <c r="E29" s="126">
        <v>1</v>
      </c>
    </row>
    <row r="30" spans="1:6" ht="19.5" thickBot="1">
      <c r="A30" s="63" t="s">
        <v>335</v>
      </c>
      <c r="B30" s="56" t="s">
        <v>336</v>
      </c>
      <c r="C30" s="121">
        <v>1</v>
      </c>
      <c r="D30" s="58"/>
      <c r="E30" s="58"/>
    </row>
    <row r="31" spans="1:6" ht="19.5" thickBot="1">
      <c r="A31" s="63" t="s">
        <v>337</v>
      </c>
      <c r="B31" s="56" t="s">
        <v>90</v>
      </c>
      <c r="C31" s="58"/>
      <c r="D31" s="122">
        <v>1</v>
      </c>
      <c r="E31" s="58"/>
    </row>
    <row r="32" spans="1:6" ht="19.5" thickBot="1">
      <c r="A32" s="63" t="s">
        <v>338</v>
      </c>
      <c r="B32" s="56" t="s">
        <v>95</v>
      </c>
      <c r="C32" s="58"/>
      <c r="D32" s="122">
        <v>1</v>
      </c>
      <c r="E32" s="58"/>
    </row>
    <row r="33" spans="1:6" ht="22.5" thickBot="1">
      <c r="A33" s="63"/>
      <c r="B33" s="56"/>
      <c r="C33" s="93">
        <f>SUM(C28:C32)</f>
        <v>1</v>
      </c>
      <c r="D33" s="93">
        <f>SUM(D28:D32)</f>
        <v>3</v>
      </c>
      <c r="E33" s="93">
        <f>SUM(E28:E32)</f>
        <v>1</v>
      </c>
    </row>
    <row r="34" spans="1:6" ht="22.5" thickBot="1">
      <c r="A34" s="63"/>
      <c r="B34" s="109" t="s">
        <v>541</v>
      </c>
      <c r="C34" s="94">
        <f>C33*100/5</f>
        <v>20</v>
      </c>
      <c r="D34" s="94">
        <f>D33*100/5</f>
        <v>60</v>
      </c>
      <c r="E34" s="94">
        <f>E33*100/5</f>
        <v>20</v>
      </c>
    </row>
    <row r="35" spans="1:6" ht="60.75" thickBot="1">
      <c r="A35" s="63"/>
      <c r="B35" s="109" t="s">
        <v>542</v>
      </c>
      <c r="C35" s="147"/>
      <c r="D35" s="148"/>
      <c r="E35" s="149"/>
      <c r="F35" s="42" t="s">
        <v>487</v>
      </c>
    </row>
    <row r="36" spans="1:6" ht="19.5" thickBot="1">
      <c r="A36" s="63" t="s">
        <v>339</v>
      </c>
      <c r="B36" s="56" t="s">
        <v>340</v>
      </c>
      <c r="C36" s="58"/>
      <c r="D36" s="122">
        <v>1</v>
      </c>
      <c r="E36" s="58"/>
    </row>
    <row r="37" spans="1:6" ht="22.5" thickBot="1">
      <c r="A37" s="60"/>
      <c r="B37" s="112" t="s">
        <v>507</v>
      </c>
      <c r="C37" s="6"/>
      <c r="D37" s="6"/>
      <c r="E37" s="6"/>
    </row>
    <row r="38" spans="1:6" ht="19.5" thickBot="1">
      <c r="A38" s="63" t="s">
        <v>342</v>
      </c>
      <c r="B38" s="56" t="s">
        <v>343</v>
      </c>
      <c r="C38" s="58"/>
      <c r="D38" s="122">
        <v>1</v>
      </c>
      <c r="E38" s="58"/>
    </row>
    <row r="39" spans="1:6" ht="19.5" thickBot="1">
      <c r="A39" s="63" t="s">
        <v>344</v>
      </c>
      <c r="B39" s="56" t="s">
        <v>127</v>
      </c>
      <c r="C39" s="58"/>
      <c r="D39" s="58"/>
      <c r="E39" s="126">
        <v>1</v>
      </c>
    </row>
    <row r="40" spans="1:6" ht="22.5" thickBot="1">
      <c r="A40" s="63" t="s">
        <v>345</v>
      </c>
      <c r="B40" s="64" t="s">
        <v>132</v>
      </c>
      <c r="C40" s="121">
        <v>1</v>
      </c>
      <c r="D40" s="58"/>
      <c r="E40" s="58"/>
    </row>
    <row r="41" spans="1:6" ht="22.5" thickBot="1">
      <c r="A41" s="63"/>
      <c r="B41" s="56"/>
      <c r="C41" s="93">
        <f>SUM(C38:C40)</f>
        <v>1</v>
      </c>
      <c r="D41" s="93">
        <f>SUM(D38:D40)</f>
        <v>1</v>
      </c>
      <c r="E41" s="93">
        <f>SUM(E38:E40)</f>
        <v>1</v>
      </c>
    </row>
    <row r="42" spans="1:6" ht="22.5" thickBot="1">
      <c r="A42" s="63"/>
      <c r="B42" s="109" t="s">
        <v>541</v>
      </c>
      <c r="C42" s="94">
        <f>C41*100/3</f>
        <v>33.333333333333336</v>
      </c>
      <c r="D42" s="94">
        <f>D41*100/3</f>
        <v>33.333333333333336</v>
      </c>
      <c r="E42" s="94">
        <f>E41*100/3</f>
        <v>33.333333333333336</v>
      </c>
    </row>
    <row r="43" spans="1:6" ht="60.75" thickBot="1">
      <c r="A43" s="63"/>
      <c r="B43" s="109" t="s">
        <v>542</v>
      </c>
      <c r="C43" s="147"/>
      <c r="D43" s="148"/>
      <c r="E43" s="149"/>
      <c r="F43" s="42" t="s">
        <v>487</v>
      </c>
    </row>
    <row r="44" spans="1:6" ht="22.5" thickBot="1">
      <c r="A44" s="60"/>
      <c r="B44" s="112" t="s">
        <v>504</v>
      </c>
      <c r="C44" s="6"/>
      <c r="D44" s="6"/>
      <c r="E44" s="6"/>
    </row>
    <row r="45" spans="1:6" ht="19.5" thickBot="1">
      <c r="A45" s="63" t="s">
        <v>347</v>
      </c>
      <c r="B45" s="56" t="s">
        <v>153</v>
      </c>
      <c r="C45" s="58"/>
      <c r="D45" s="122">
        <v>1</v>
      </c>
      <c r="E45" s="58"/>
    </row>
    <row r="46" spans="1:6" ht="25.5" customHeight="1" thickBot="1">
      <c r="A46" s="63" t="s">
        <v>348</v>
      </c>
      <c r="B46" s="56" t="s">
        <v>349</v>
      </c>
      <c r="C46" s="58"/>
      <c r="D46" s="122">
        <v>1</v>
      </c>
      <c r="E46" s="58"/>
    </row>
    <row r="47" spans="1:6" ht="19.5" thickBot="1">
      <c r="A47" s="63" t="s">
        <v>350</v>
      </c>
      <c r="B47" s="56" t="s">
        <v>351</v>
      </c>
      <c r="C47" s="121">
        <v>1</v>
      </c>
      <c r="D47" s="58"/>
      <c r="E47" s="58"/>
    </row>
    <row r="48" spans="1:6" ht="19.5" thickBot="1">
      <c r="A48" s="63" t="s">
        <v>352</v>
      </c>
      <c r="B48" s="56" t="s">
        <v>353</v>
      </c>
      <c r="C48" s="58"/>
      <c r="D48" s="122">
        <v>1</v>
      </c>
      <c r="E48" s="58"/>
    </row>
    <row r="49" spans="1:6" ht="19.5" thickBot="1">
      <c r="A49" s="63" t="s">
        <v>354</v>
      </c>
      <c r="B49" s="56" t="s">
        <v>355</v>
      </c>
      <c r="C49" s="58"/>
      <c r="D49" s="122">
        <v>1</v>
      </c>
      <c r="E49" s="58"/>
    </row>
    <row r="50" spans="1:6" ht="19.5" thickBot="1">
      <c r="A50" s="63" t="s">
        <v>356</v>
      </c>
      <c r="B50" s="56" t="s">
        <v>357</v>
      </c>
      <c r="C50" s="58"/>
      <c r="D50" s="58"/>
      <c r="E50" s="126">
        <v>1</v>
      </c>
    </row>
    <row r="51" spans="1:6" ht="22.5" thickBot="1">
      <c r="A51" s="63"/>
      <c r="B51" s="56"/>
      <c r="C51" s="93">
        <f>SUM(C45:C50)</f>
        <v>1</v>
      </c>
      <c r="D51" s="93">
        <f>SUM(D45:D50)</f>
        <v>4</v>
      </c>
      <c r="E51" s="93">
        <f>SUM(E45:E50)</f>
        <v>1</v>
      </c>
    </row>
    <row r="52" spans="1:6" ht="22.5" thickBot="1">
      <c r="A52" s="63"/>
      <c r="B52" s="109" t="s">
        <v>541</v>
      </c>
      <c r="C52" s="94">
        <f>C51*100/6</f>
        <v>16.666666666666668</v>
      </c>
      <c r="D52" s="94">
        <f>D51*100/6</f>
        <v>66.666666666666671</v>
      </c>
      <c r="E52" s="94">
        <f>E51*100/3</f>
        <v>33.333333333333336</v>
      </c>
    </row>
    <row r="53" spans="1:6" ht="60.75" thickBot="1">
      <c r="A53" s="63"/>
      <c r="B53" s="109" t="s">
        <v>542</v>
      </c>
      <c r="C53" s="147"/>
      <c r="D53" s="148"/>
      <c r="E53" s="149"/>
      <c r="F53" s="42" t="s">
        <v>487</v>
      </c>
    </row>
    <row r="54" spans="1:6" ht="22.5" thickBot="1">
      <c r="A54" s="60"/>
      <c r="B54" s="112" t="s">
        <v>505</v>
      </c>
      <c r="C54" s="6"/>
      <c r="D54" s="6"/>
      <c r="E54" s="6"/>
    </row>
    <row r="55" spans="1:6" ht="19.5" thickBot="1">
      <c r="A55" s="63" t="s">
        <v>359</v>
      </c>
      <c r="B55" s="56" t="s">
        <v>360</v>
      </c>
      <c r="C55" s="123">
        <v>1</v>
      </c>
      <c r="D55" s="124"/>
      <c r="E55" s="124"/>
    </row>
    <row r="56" spans="1:6" ht="19.5" thickBot="1">
      <c r="A56" s="63" t="s">
        <v>361</v>
      </c>
      <c r="B56" s="56" t="s">
        <v>362</v>
      </c>
      <c r="C56" s="124"/>
      <c r="D56" s="125">
        <v>1</v>
      </c>
      <c r="E56" s="124"/>
    </row>
    <row r="57" spans="1:6" ht="19.5" thickBot="1">
      <c r="A57" s="63" t="s">
        <v>363</v>
      </c>
      <c r="B57" s="56" t="s">
        <v>191</v>
      </c>
      <c r="C57" s="124"/>
      <c r="D57" s="125">
        <v>1</v>
      </c>
      <c r="E57" s="124"/>
    </row>
    <row r="58" spans="1:6" ht="19.5" thickBot="1">
      <c r="A58" s="63" t="s">
        <v>364</v>
      </c>
      <c r="B58" s="56" t="s">
        <v>365</v>
      </c>
      <c r="C58" s="124"/>
      <c r="D58" s="125">
        <v>1</v>
      </c>
      <c r="E58" s="124"/>
    </row>
    <row r="59" spans="1:6" ht="19.5" thickBot="1">
      <c r="A59" s="63" t="s">
        <v>366</v>
      </c>
      <c r="B59" s="56" t="s">
        <v>367</v>
      </c>
      <c r="C59" s="124"/>
      <c r="D59" s="125">
        <v>1</v>
      </c>
      <c r="E59" s="124"/>
    </row>
    <row r="60" spans="1:6" ht="22.5" thickBot="1">
      <c r="A60" s="63"/>
      <c r="B60" s="56"/>
      <c r="C60" s="93">
        <f>SUM(C55:C59)</f>
        <v>1</v>
      </c>
      <c r="D60" s="93">
        <f>SUM(D55:D59)</f>
        <v>4</v>
      </c>
      <c r="E60" s="93">
        <f>SUM(E55:E59)</f>
        <v>0</v>
      </c>
    </row>
    <row r="61" spans="1:6" ht="22.5" thickBot="1">
      <c r="A61" s="63"/>
      <c r="B61" s="109" t="s">
        <v>541</v>
      </c>
      <c r="C61" s="94">
        <f>C60*100/5</f>
        <v>20</v>
      </c>
      <c r="D61" s="94">
        <f>D60*100/5</f>
        <v>80</v>
      </c>
      <c r="E61" s="94">
        <f>E60*100/5</f>
        <v>0</v>
      </c>
    </row>
    <row r="62" spans="1:6" ht="60.75" thickBot="1">
      <c r="A62" s="63"/>
      <c r="B62" s="109" t="s">
        <v>542</v>
      </c>
      <c r="C62" s="147"/>
      <c r="D62" s="148"/>
      <c r="E62" s="149"/>
      <c r="F62" s="42" t="s">
        <v>487</v>
      </c>
    </row>
    <row r="63" spans="1:6" ht="22.5" thickBot="1">
      <c r="A63" s="60"/>
      <c r="B63" s="112" t="s">
        <v>506</v>
      </c>
      <c r="C63" s="6"/>
      <c r="D63" s="6"/>
      <c r="E63" s="6"/>
    </row>
    <row r="64" spans="1:6" ht="19.5" thickBot="1">
      <c r="A64" s="63" t="s">
        <v>369</v>
      </c>
      <c r="B64" s="56" t="s">
        <v>370</v>
      </c>
      <c r="C64" s="58"/>
      <c r="D64" s="122">
        <v>1</v>
      </c>
      <c r="E64" s="58"/>
    </row>
    <row r="65" spans="1:5" ht="19.5" thickBot="1">
      <c r="A65" s="63" t="s">
        <v>371</v>
      </c>
      <c r="B65" s="56" t="s">
        <v>218</v>
      </c>
      <c r="C65" s="121">
        <v>1</v>
      </c>
      <c r="D65" s="58"/>
      <c r="E65" s="58"/>
    </row>
    <row r="68" spans="1:5" ht="30.75" customHeight="1">
      <c r="A68" s="216" t="s">
        <v>540</v>
      </c>
      <c r="B68" s="217"/>
      <c r="C68" s="217"/>
      <c r="D68" s="217"/>
      <c r="E68" s="218"/>
    </row>
    <row r="69" spans="1:5" ht="15.75" thickBot="1"/>
    <row r="70" spans="1:5" ht="22.5" thickBot="1">
      <c r="A70" s="219" t="s">
        <v>1</v>
      </c>
      <c r="B70" s="219" t="s">
        <v>2</v>
      </c>
      <c r="C70" s="221" t="s">
        <v>25</v>
      </c>
      <c r="D70" s="222"/>
      <c r="E70" s="223"/>
    </row>
    <row r="71" spans="1:5" ht="22.5" thickBot="1">
      <c r="A71" s="220"/>
      <c r="B71" s="220"/>
      <c r="C71" s="23" t="s">
        <v>4</v>
      </c>
      <c r="D71" s="24" t="s">
        <v>5</v>
      </c>
      <c r="E71" s="25" t="s">
        <v>6</v>
      </c>
    </row>
    <row r="72" spans="1:5" ht="19.5" thickBot="1">
      <c r="A72" s="63" t="s">
        <v>316</v>
      </c>
      <c r="B72" s="56" t="s">
        <v>7</v>
      </c>
      <c r="C72" s="58"/>
      <c r="D72" s="122">
        <v>1</v>
      </c>
      <c r="E72" s="58"/>
    </row>
    <row r="73" spans="1:5" ht="19.5" thickBot="1">
      <c r="A73" s="63" t="s">
        <v>318</v>
      </c>
      <c r="B73" s="56" t="s">
        <v>15</v>
      </c>
      <c r="C73" s="58"/>
      <c r="D73" s="58"/>
      <c r="E73" s="126">
        <v>1</v>
      </c>
    </row>
    <row r="74" spans="1:5" ht="19.5" thickBot="1">
      <c r="A74" s="63" t="s">
        <v>319</v>
      </c>
      <c r="B74" s="56" t="s">
        <v>328</v>
      </c>
      <c r="C74" s="58"/>
      <c r="D74" s="122">
        <v>1</v>
      </c>
      <c r="E74" s="58"/>
    </row>
    <row r="75" spans="1:5" ht="19.5" thickBot="1">
      <c r="A75" s="63" t="s">
        <v>320</v>
      </c>
      <c r="B75" s="56" t="s">
        <v>330</v>
      </c>
      <c r="C75" s="58"/>
      <c r="D75" s="58"/>
      <c r="E75" s="126">
        <v>1</v>
      </c>
    </row>
    <row r="76" spans="1:5" ht="19.5" thickBot="1">
      <c r="A76" s="63" t="s">
        <v>321</v>
      </c>
      <c r="B76" s="56" t="s">
        <v>331</v>
      </c>
      <c r="C76" s="58"/>
      <c r="D76" s="122">
        <v>1</v>
      </c>
      <c r="E76" s="58"/>
    </row>
    <row r="77" spans="1:5" ht="19.5" thickBot="1">
      <c r="A77" s="63" t="s">
        <v>323</v>
      </c>
      <c r="B77" s="56" t="s">
        <v>340</v>
      </c>
      <c r="C77" s="58"/>
      <c r="D77" s="122">
        <v>1</v>
      </c>
      <c r="E77" s="58"/>
    </row>
    <row r="78" spans="1:5" ht="19.5" thickBot="1">
      <c r="A78" s="63" t="s">
        <v>325</v>
      </c>
      <c r="B78" s="56" t="s">
        <v>341</v>
      </c>
      <c r="C78" s="58"/>
      <c r="D78" s="122">
        <v>1</v>
      </c>
      <c r="E78" s="58"/>
    </row>
    <row r="79" spans="1:5" ht="19.5" thickBot="1">
      <c r="A79" s="63" t="s">
        <v>327</v>
      </c>
      <c r="B79" s="56" t="s">
        <v>346</v>
      </c>
      <c r="C79" s="58"/>
      <c r="D79" s="122">
        <v>1</v>
      </c>
      <c r="E79" s="58"/>
    </row>
    <row r="80" spans="1:5" ht="19.5" thickBot="1">
      <c r="A80" s="63" t="s">
        <v>329</v>
      </c>
      <c r="B80" s="56" t="s">
        <v>358</v>
      </c>
      <c r="C80" s="58"/>
      <c r="D80" s="122">
        <v>1</v>
      </c>
      <c r="E80" s="58"/>
    </row>
    <row r="81" spans="1:5" ht="19.5" thickBot="1">
      <c r="A81" s="63" t="s">
        <v>332</v>
      </c>
      <c r="B81" s="56" t="s">
        <v>368</v>
      </c>
      <c r="C81" s="58"/>
      <c r="D81" s="122">
        <v>1</v>
      </c>
      <c r="E81" s="58"/>
    </row>
    <row r="82" spans="1:5" ht="19.5" thickBot="1">
      <c r="A82" s="63" t="s">
        <v>334</v>
      </c>
      <c r="B82" s="56" t="s">
        <v>370</v>
      </c>
      <c r="C82" s="58"/>
      <c r="D82" s="122">
        <v>1</v>
      </c>
      <c r="E82" s="58"/>
    </row>
    <row r="83" spans="1:5" ht="19.5" thickBot="1">
      <c r="A83" s="63" t="s">
        <v>335</v>
      </c>
      <c r="B83" s="56" t="s">
        <v>218</v>
      </c>
      <c r="C83" s="121">
        <v>1</v>
      </c>
      <c r="D83" s="58"/>
      <c r="E83" s="58"/>
    </row>
  </sheetData>
  <mergeCells count="21">
    <mergeCell ref="A70:A71"/>
    <mergeCell ref="B70:B71"/>
    <mergeCell ref="C70:E70"/>
    <mergeCell ref="A7:E7"/>
    <mergeCell ref="A8:E8"/>
    <mergeCell ref="A11:A12"/>
    <mergeCell ref="B11:B12"/>
    <mergeCell ref="C11:E11"/>
    <mergeCell ref="A68:E68"/>
    <mergeCell ref="C24:E24"/>
    <mergeCell ref="C35:E35"/>
    <mergeCell ref="C43:E43"/>
    <mergeCell ref="C53:E53"/>
    <mergeCell ref="C62:E62"/>
    <mergeCell ref="A6:E6"/>
    <mergeCell ref="A9:E9"/>
    <mergeCell ref="A1:E1"/>
    <mergeCell ref="A2:E2"/>
    <mergeCell ref="A3:E3"/>
    <mergeCell ref="A4:E4"/>
    <mergeCell ref="A5:E5"/>
  </mergeCells>
  <dataValidations count="1">
    <dataValidation type="custom" operator="greaterThan" allowBlank="1" showInputMessage="1" showErrorMessage="1" sqref="C35 C24 C43 C53 C62">
      <formula1>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C16" sqref="C16"/>
    </sheetView>
  </sheetViews>
  <sheetFormatPr defaultRowHeight="15"/>
  <cols>
    <col min="2" max="2" width="6.5703125" style="54" bestFit="1" customWidth="1"/>
    <col min="3" max="3" width="24.42578125" style="54" customWidth="1"/>
    <col min="4" max="4" width="32.7109375" style="54" customWidth="1"/>
    <col min="5" max="5" width="27.7109375" style="54" customWidth="1"/>
    <col min="6" max="6" width="25.7109375" style="54" customWidth="1"/>
    <col min="7" max="7" width="24.28515625" style="54" customWidth="1"/>
    <col min="8" max="8" width="21.5703125" customWidth="1"/>
  </cols>
  <sheetData>
    <row r="1" spans="2:8" ht="24" customHeight="1" thickBot="1">
      <c r="B1" s="226" t="s">
        <v>377</v>
      </c>
      <c r="C1" s="227"/>
      <c r="D1" s="227"/>
      <c r="E1" s="227"/>
      <c r="F1" s="228"/>
    </row>
    <row r="3" spans="2:8">
      <c r="B3" s="172" t="s">
        <v>141</v>
      </c>
      <c r="C3" s="172"/>
      <c r="D3" s="172"/>
      <c r="E3" s="172"/>
      <c r="F3" s="172"/>
    </row>
    <row r="4" spans="2:8">
      <c r="B4" s="172" t="s">
        <v>373</v>
      </c>
      <c r="C4" s="172"/>
      <c r="D4" s="172"/>
      <c r="E4" s="172"/>
      <c r="F4" s="172"/>
    </row>
    <row r="5" spans="2:8">
      <c r="B5" s="172" t="s">
        <v>374</v>
      </c>
      <c r="C5" s="172"/>
      <c r="D5" s="172"/>
      <c r="E5" s="172"/>
      <c r="F5" s="172"/>
    </row>
    <row r="6" spans="2:8">
      <c r="B6" s="172" t="s">
        <v>375</v>
      </c>
      <c r="C6" s="172"/>
      <c r="D6" s="172"/>
      <c r="E6" s="172"/>
      <c r="F6" s="172"/>
    </row>
    <row r="7" spans="2:8">
      <c r="B7" s="172" t="s">
        <v>144</v>
      </c>
      <c r="C7" s="172"/>
      <c r="D7" s="172"/>
      <c r="E7" s="172"/>
      <c r="F7" s="172"/>
    </row>
    <row r="8" spans="2:8">
      <c r="B8" s="172" t="s">
        <v>145</v>
      </c>
      <c r="C8" s="172"/>
      <c r="D8" s="172"/>
      <c r="E8" s="172"/>
      <c r="F8" s="172"/>
    </row>
    <row r="9" spans="2:8">
      <c r="B9" s="172" t="s">
        <v>387</v>
      </c>
      <c r="C9" s="172"/>
      <c r="D9" s="172"/>
      <c r="E9" s="172"/>
      <c r="F9" s="172"/>
    </row>
    <row r="10" spans="2:8" ht="15.75" thickBot="1"/>
    <row r="11" spans="2:8" ht="131.25" thickBot="1">
      <c r="B11" s="68" t="s">
        <v>388</v>
      </c>
      <c r="C11" s="66" t="s">
        <v>386</v>
      </c>
      <c r="D11" s="67" t="s">
        <v>378</v>
      </c>
      <c r="E11" s="67" t="s">
        <v>379</v>
      </c>
      <c r="F11" s="67" t="s">
        <v>380</v>
      </c>
      <c r="G11" s="67" t="s">
        <v>381</v>
      </c>
      <c r="H11" s="67" t="s">
        <v>382</v>
      </c>
    </row>
    <row r="12" spans="2:8" ht="19.5" thickBot="1">
      <c r="B12" s="47" t="s">
        <v>383</v>
      </c>
      <c r="C12" s="47"/>
      <c r="D12" s="65"/>
      <c r="E12" s="65"/>
      <c r="F12" s="65"/>
      <c r="G12" s="65"/>
      <c r="H12" s="65"/>
    </row>
    <row r="13" spans="2:8" ht="19.5" thickBot="1">
      <c r="B13" s="47" t="s">
        <v>384</v>
      </c>
      <c r="C13" s="47"/>
      <c r="D13" s="65"/>
      <c r="E13" s="65"/>
      <c r="F13" s="65"/>
      <c r="G13" s="65"/>
      <c r="H13" s="65"/>
    </row>
    <row r="14" spans="2:8" ht="19.5" thickBot="1">
      <c r="B14" s="47" t="s">
        <v>385</v>
      </c>
      <c r="C14" s="47"/>
      <c r="D14" s="65"/>
      <c r="E14" s="65"/>
      <c r="F14" s="65"/>
      <c r="G14" s="65"/>
      <c r="H14" s="65"/>
    </row>
  </sheetData>
  <mergeCells count="8">
    <mergeCell ref="B9:F9"/>
    <mergeCell ref="B7:F7"/>
    <mergeCell ref="B8:F8"/>
    <mergeCell ref="B1:F1"/>
    <mergeCell ref="B3:F3"/>
    <mergeCell ref="B4:F4"/>
    <mergeCell ref="B5:F5"/>
    <mergeCell ref="B6:F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52"/>
  <sheetViews>
    <sheetView topLeftCell="A46" workbookViewId="0">
      <selection activeCell="A54" sqref="A54:XFD57"/>
    </sheetView>
  </sheetViews>
  <sheetFormatPr defaultRowHeight="15"/>
  <cols>
    <col min="1" max="1" width="9.140625" style="45"/>
    <col min="2" max="2" width="58.85546875" customWidth="1"/>
    <col min="4" max="4" width="18.42578125" customWidth="1"/>
    <col min="6" max="6" width="36.140625" customWidth="1"/>
  </cols>
  <sheetData>
    <row r="1" spans="1:5" ht="24.75" customHeight="1">
      <c r="A1" s="159" t="s">
        <v>226</v>
      </c>
      <c r="B1" s="159"/>
      <c r="C1" s="159"/>
      <c r="D1" s="159"/>
      <c r="E1" s="159"/>
    </row>
    <row r="2" spans="1:5">
      <c r="A2" s="210"/>
      <c r="B2" s="210"/>
      <c r="C2" s="210"/>
      <c r="D2" s="210"/>
      <c r="E2" s="210"/>
    </row>
    <row r="3" spans="1:5" ht="19.5" customHeight="1">
      <c r="A3" s="160" t="s">
        <v>252</v>
      </c>
      <c r="B3" s="160"/>
      <c r="C3" s="160"/>
      <c r="D3" s="160"/>
      <c r="E3" s="160"/>
    </row>
    <row r="4" spans="1:5" ht="19.5" customHeight="1">
      <c r="A4" s="160" t="s">
        <v>253</v>
      </c>
      <c r="B4" s="160"/>
      <c r="C4" s="160"/>
      <c r="D4" s="160"/>
      <c r="E4" s="160"/>
    </row>
    <row r="5" spans="1:5">
      <c r="A5" s="210"/>
      <c r="B5" s="210"/>
      <c r="C5" s="210"/>
      <c r="D5" s="210"/>
      <c r="E5" s="210"/>
    </row>
    <row r="6" spans="1:5">
      <c r="A6" s="232" t="s">
        <v>254</v>
      </c>
      <c r="B6" s="232"/>
      <c r="C6" s="232"/>
      <c r="D6" s="232"/>
      <c r="E6" s="232"/>
    </row>
    <row r="7" spans="1:5">
      <c r="A7" s="232" t="s">
        <v>255</v>
      </c>
      <c r="B7" s="232"/>
      <c r="C7" s="232"/>
      <c r="D7" s="232"/>
      <c r="E7" s="232"/>
    </row>
    <row r="8" spans="1:5" ht="18.75" customHeight="1">
      <c r="A8" s="194" t="s">
        <v>143</v>
      </c>
      <c r="B8" s="194"/>
      <c r="C8" s="194"/>
      <c r="D8" s="194"/>
      <c r="E8" s="194"/>
    </row>
    <row r="9" spans="1:5" ht="18.75" customHeight="1">
      <c r="A9" s="194" t="s">
        <v>144</v>
      </c>
      <c r="B9" s="194"/>
      <c r="C9" s="194"/>
      <c r="D9" s="194"/>
      <c r="E9" s="194"/>
    </row>
    <row r="10" spans="1:5" ht="18.75" customHeight="1">
      <c r="A10" s="194" t="s">
        <v>145</v>
      </c>
      <c r="B10" s="194"/>
      <c r="C10" s="194"/>
      <c r="D10" s="194"/>
      <c r="E10" s="194"/>
    </row>
    <row r="11" spans="1:5" ht="18.75" customHeight="1">
      <c r="A11" s="194" t="s">
        <v>146</v>
      </c>
      <c r="B11" s="194"/>
      <c r="C11" s="194"/>
      <c r="D11" s="194"/>
      <c r="E11" s="194"/>
    </row>
    <row r="12" spans="1:5">
      <c r="A12" s="210"/>
      <c r="B12" s="210"/>
      <c r="C12" s="210"/>
      <c r="D12" s="210"/>
      <c r="E12" s="210"/>
    </row>
    <row r="14" spans="1:5" ht="21.75">
      <c r="A14" s="176" t="s">
        <v>1</v>
      </c>
      <c r="B14" s="176" t="s">
        <v>12</v>
      </c>
      <c r="C14" s="176" t="s">
        <v>3</v>
      </c>
      <c r="D14" s="176"/>
      <c r="E14" s="176"/>
    </row>
    <row r="15" spans="1:5" ht="18.75">
      <c r="A15" s="176"/>
      <c r="B15" s="176"/>
      <c r="C15" s="34" t="s">
        <v>4</v>
      </c>
      <c r="D15" s="35" t="s">
        <v>5</v>
      </c>
      <c r="E15" s="36" t="s">
        <v>6</v>
      </c>
    </row>
    <row r="16" spans="1:5" ht="21.75">
      <c r="A16" s="98"/>
      <c r="B16" s="50" t="s">
        <v>227</v>
      </c>
      <c r="C16" s="11"/>
      <c r="D16" s="11"/>
      <c r="E16" s="11"/>
    </row>
    <row r="17" spans="1:6" ht="21.75">
      <c r="A17" s="53">
        <v>1</v>
      </c>
      <c r="B17" s="50" t="s">
        <v>228</v>
      </c>
      <c r="C17" s="18"/>
      <c r="D17" s="18"/>
      <c r="E17" s="18"/>
    </row>
    <row r="18" spans="1:6" ht="37.5">
      <c r="A18" s="52">
        <v>1.1000000000000001</v>
      </c>
      <c r="B18" s="19" t="s">
        <v>229</v>
      </c>
      <c r="C18" s="16"/>
      <c r="D18" s="16">
        <v>1</v>
      </c>
      <c r="E18" s="16"/>
    </row>
    <row r="19" spans="1:6" ht="37.5">
      <c r="A19" s="52">
        <v>1.2</v>
      </c>
      <c r="B19" s="19" t="s">
        <v>230</v>
      </c>
      <c r="C19" s="32">
        <v>1</v>
      </c>
      <c r="D19" s="32"/>
      <c r="E19" s="32"/>
    </row>
    <row r="20" spans="1:6">
      <c r="A20" s="229">
        <v>1.3</v>
      </c>
      <c r="B20" s="230" t="s">
        <v>231</v>
      </c>
      <c r="C20" s="231"/>
      <c r="D20" s="231"/>
      <c r="E20" s="231">
        <v>1</v>
      </c>
    </row>
    <row r="21" spans="1:6">
      <c r="A21" s="229"/>
      <c r="B21" s="230"/>
      <c r="C21" s="231"/>
      <c r="D21" s="231"/>
      <c r="E21" s="231"/>
    </row>
    <row r="22" spans="1:6">
      <c r="A22" s="229"/>
      <c r="B22" s="230"/>
      <c r="C22" s="231"/>
      <c r="D22" s="231"/>
      <c r="E22" s="231"/>
    </row>
    <row r="23" spans="1:6">
      <c r="A23" s="229"/>
      <c r="B23" s="230"/>
      <c r="C23" s="231"/>
      <c r="D23" s="231"/>
      <c r="E23" s="231"/>
    </row>
    <row r="24" spans="1:6" ht="21.75">
      <c r="A24" s="141">
        <v>1</v>
      </c>
      <c r="B24" s="109" t="s">
        <v>527</v>
      </c>
      <c r="C24" s="93">
        <f>SUM(C18:C23)</f>
        <v>1</v>
      </c>
      <c r="D24" s="93">
        <f>SUM(D18:D23)</f>
        <v>1</v>
      </c>
      <c r="E24" s="93">
        <f>SUM(E18:E23)</f>
        <v>1</v>
      </c>
    </row>
    <row r="25" spans="1:6" ht="21.75">
      <c r="A25" s="142"/>
      <c r="B25" s="109" t="s">
        <v>461</v>
      </c>
      <c r="C25" s="94">
        <f>C24*100/3</f>
        <v>33.333333333333336</v>
      </c>
      <c r="D25" s="94">
        <f>D24*100/3</f>
        <v>33.333333333333336</v>
      </c>
      <c r="E25" s="94">
        <f>E24*100/3</f>
        <v>33.333333333333336</v>
      </c>
    </row>
    <row r="26" spans="1:6" ht="75">
      <c r="A26" s="143"/>
      <c r="B26" s="109" t="s">
        <v>490</v>
      </c>
      <c r="C26" s="147"/>
      <c r="D26" s="148"/>
      <c r="E26" s="149"/>
      <c r="F26" s="42" t="s">
        <v>487</v>
      </c>
    </row>
    <row r="27" spans="1:6" ht="21.75">
      <c r="A27" s="53">
        <v>2</v>
      </c>
      <c r="B27" s="50" t="s">
        <v>232</v>
      </c>
      <c r="C27" s="11"/>
      <c r="D27" s="11"/>
      <c r="E27" s="11"/>
    </row>
    <row r="28" spans="1:6" ht="18.75">
      <c r="A28" s="52">
        <v>2.1</v>
      </c>
      <c r="B28" s="19" t="s">
        <v>233</v>
      </c>
      <c r="C28" s="16"/>
      <c r="D28" s="16">
        <v>1</v>
      </c>
      <c r="E28" s="16"/>
    </row>
    <row r="29" spans="1:6" ht="18.75">
      <c r="A29" s="52">
        <v>2.2000000000000002</v>
      </c>
      <c r="B29" s="19" t="s">
        <v>234</v>
      </c>
      <c r="C29" s="16"/>
      <c r="D29" s="16">
        <v>1</v>
      </c>
      <c r="E29" s="16"/>
    </row>
    <row r="30" spans="1:6" ht="18.75">
      <c r="A30" s="52">
        <v>2.2999999999999998</v>
      </c>
      <c r="B30" s="19" t="s">
        <v>235</v>
      </c>
      <c r="C30" s="16">
        <v>1</v>
      </c>
      <c r="D30" s="16"/>
      <c r="E30" s="16"/>
    </row>
    <row r="31" spans="1:6" ht="18.75">
      <c r="A31" s="52">
        <v>2.4</v>
      </c>
      <c r="B31" s="19" t="s">
        <v>236</v>
      </c>
      <c r="C31" s="16"/>
      <c r="D31" s="16">
        <v>1</v>
      </c>
      <c r="E31" s="16"/>
    </row>
    <row r="32" spans="1:6" ht="18.75">
      <c r="A32" s="52">
        <v>2.5</v>
      </c>
      <c r="B32" s="19" t="s">
        <v>237</v>
      </c>
      <c r="C32" s="16">
        <v>1</v>
      </c>
      <c r="D32" s="20"/>
      <c r="E32" s="16"/>
    </row>
    <row r="33" spans="1:6" ht="33.75">
      <c r="A33" s="52">
        <v>2.6</v>
      </c>
      <c r="B33" s="19" t="s">
        <v>238</v>
      </c>
      <c r="C33" s="16"/>
      <c r="D33" s="20"/>
      <c r="E33" s="16">
        <v>1</v>
      </c>
    </row>
    <row r="34" spans="1:6" ht="37.5">
      <c r="A34" s="52">
        <v>2.7</v>
      </c>
      <c r="B34" s="19" t="s">
        <v>239</v>
      </c>
      <c r="C34" s="16"/>
      <c r="D34" s="20"/>
      <c r="E34" s="16">
        <v>1</v>
      </c>
    </row>
    <row r="35" spans="1:6" ht="37.5">
      <c r="A35" s="52">
        <v>2.8</v>
      </c>
      <c r="B35" s="19" t="s">
        <v>240</v>
      </c>
      <c r="C35" s="16"/>
      <c r="D35" s="20"/>
      <c r="E35" s="16">
        <v>1</v>
      </c>
    </row>
    <row r="36" spans="1:6" ht="37.5">
      <c r="A36" s="52">
        <v>2.9</v>
      </c>
      <c r="B36" s="19" t="s">
        <v>241</v>
      </c>
      <c r="C36" s="16"/>
      <c r="D36" s="20"/>
      <c r="E36" s="16">
        <v>1</v>
      </c>
    </row>
    <row r="37" spans="1:6" ht="21.75">
      <c r="A37" s="141">
        <v>2</v>
      </c>
      <c r="B37" s="109" t="s">
        <v>528</v>
      </c>
      <c r="C37" s="93">
        <f>SUM(C28:C36)</f>
        <v>2</v>
      </c>
      <c r="D37" s="93">
        <f>SUM(D28:D36)</f>
        <v>3</v>
      </c>
      <c r="E37" s="93">
        <f>SUM(E28:E36)</f>
        <v>4</v>
      </c>
    </row>
    <row r="38" spans="1:6" ht="21.75">
      <c r="A38" s="142"/>
      <c r="B38" s="109" t="s">
        <v>461</v>
      </c>
      <c r="C38" s="94">
        <f>C37*100/9</f>
        <v>22.222222222222221</v>
      </c>
      <c r="D38" s="94">
        <f>D37*100/9</f>
        <v>33.333333333333336</v>
      </c>
      <c r="E38" s="94">
        <f>E37*100/9</f>
        <v>44.444444444444443</v>
      </c>
    </row>
    <row r="39" spans="1:6" ht="75">
      <c r="A39" s="143"/>
      <c r="B39" s="109" t="s">
        <v>490</v>
      </c>
      <c r="C39" s="147"/>
      <c r="D39" s="148"/>
      <c r="E39" s="149"/>
      <c r="F39" s="42" t="s">
        <v>487</v>
      </c>
    </row>
    <row r="40" spans="1:6" ht="21.75">
      <c r="A40" s="53">
        <v>3</v>
      </c>
      <c r="B40" s="50" t="s">
        <v>242</v>
      </c>
      <c r="C40" s="21"/>
      <c r="D40" s="18"/>
      <c r="E40" s="21"/>
    </row>
    <row r="41" spans="1:6" ht="37.5">
      <c r="A41" s="52">
        <v>3.1</v>
      </c>
      <c r="B41" s="19" t="s">
        <v>243</v>
      </c>
      <c r="C41" s="16"/>
      <c r="D41" s="20"/>
      <c r="E41" s="16">
        <v>1</v>
      </c>
    </row>
    <row r="42" spans="1:6" ht="33.75">
      <c r="A42" s="52">
        <v>3.2</v>
      </c>
      <c r="B42" s="19" t="s">
        <v>244</v>
      </c>
      <c r="C42" s="16"/>
      <c r="D42" s="20"/>
      <c r="E42" s="16"/>
    </row>
    <row r="43" spans="1:6" ht="37.5">
      <c r="A43" s="52">
        <v>3.3</v>
      </c>
      <c r="B43" s="19" t="s">
        <v>245</v>
      </c>
      <c r="C43" s="16"/>
      <c r="D43" s="20"/>
      <c r="E43" s="16">
        <v>1</v>
      </c>
    </row>
    <row r="44" spans="1:6" ht="37.5">
      <c r="A44" s="52">
        <v>3.4</v>
      </c>
      <c r="B44" s="19" t="s">
        <v>246</v>
      </c>
      <c r="C44" s="16">
        <v>1</v>
      </c>
      <c r="D44" s="20"/>
      <c r="E44" s="16"/>
    </row>
    <row r="45" spans="1:6" ht="37.5">
      <c r="A45" s="52">
        <v>3.5</v>
      </c>
      <c r="B45" s="19" t="s">
        <v>247</v>
      </c>
      <c r="C45" s="16">
        <v>1</v>
      </c>
      <c r="D45" s="20"/>
      <c r="E45" s="16"/>
    </row>
    <row r="46" spans="1:6" ht="47.25" customHeight="1">
      <c r="A46" s="52">
        <v>3.6</v>
      </c>
      <c r="B46" s="19" t="s">
        <v>248</v>
      </c>
      <c r="C46" s="16"/>
      <c r="D46" s="20"/>
      <c r="E46" s="16">
        <v>1</v>
      </c>
    </row>
    <row r="47" spans="1:6" ht="37.5">
      <c r="A47" s="52">
        <v>3.7</v>
      </c>
      <c r="B47" s="19" t="s">
        <v>249</v>
      </c>
      <c r="C47" s="16"/>
      <c r="D47" s="20"/>
      <c r="E47" s="16">
        <v>1</v>
      </c>
    </row>
    <row r="48" spans="1:6" ht="37.5">
      <c r="A48" s="52">
        <v>3.8</v>
      </c>
      <c r="B48" s="19" t="s">
        <v>250</v>
      </c>
      <c r="C48" s="16"/>
      <c r="D48" s="20"/>
      <c r="E48" s="16">
        <v>1</v>
      </c>
    </row>
    <row r="49" spans="1:6" ht="33.75">
      <c r="A49" s="52">
        <v>3.9</v>
      </c>
      <c r="B49" s="19" t="s">
        <v>251</v>
      </c>
      <c r="C49" s="16"/>
      <c r="D49" s="20"/>
      <c r="E49" s="16">
        <v>1</v>
      </c>
    </row>
    <row r="50" spans="1:6" ht="21.75">
      <c r="A50" s="141">
        <v>3</v>
      </c>
      <c r="B50" s="109" t="s">
        <v>529</v>
      </c>
      <c r="C50" s="93">
        <f>SUM(C41:C49)</f>
        <v>2</v>
      </c>
      <c r="D50" s="93">
        <f>SUM(D41:D49)</f>
        <v>0</v>
      </c>
      <c r="E50" s="93">
        <f>SUM(E41:E49)</f>
        <v>6</v>
      </c>
    </row>
    <row r="51" spans="1:6" ht="21.75">
      <c r="A51" s="142"/>
      <c r="B51" s="109" t="s">
        <v>461</v>
      </c>
      <c r="C51" s="94">
        <f>C50*100/8</f>
        <v>25</v>
      </c>
      <c r="D51" s="94">
        <f>D50*100/8</f>
        <v>0</v>
      </c>
      <c r="E51" s="94">
        <f>E50*100/8</f>
        <v>75</v>
      </c>
    </row>
    <row r="52" spans="1:6" ht="45">
      <c r="A52" s="143"/>
      <c r="B52" s="109" t="s">
        <v>490</v>
      </c>
      <c r="C52" s="153"/>
      <c r="D52" s="154"/>
      <c r="E52" s="155"/>
      <c r="F52" s="42" t="s">
        <v>488</v>
      </c>
    </row>
  </sheetData>
  <mergeCells count="26">
    <mergeCell ref="A11:E11"/>
    <mergeCell ref="A12:E12"/>
    <mergeCell ref="A8:E8"/>
    <mergeCell ref="A9:E9"/>
    <mergeCell ref="A10:E10"/>
    <mergeCell ref="A6:E6"/>
    <mergeCell ref="A7:E7"/>
    <mergeCell ref="A1:E1"/>
    <mergeCell ref="A2:E2"/>
    <mergeCell ref="A3:E3"/>
    <mergeCell ref="A4:E4"/>
    <mergeCell ref="A5:E5"/>
    <mergeCell ref="C52:E52"/>
    <mergeCell ref="A50:A52"/>
    <mergeCell ref="A14:A15"/>
    <mergeCell ref="B14:B15"/>
    <mergeCell ref="C14:E14"/>
    <mergeCell ref="A20:A23"/>
    <mergeCell ref="B20:B23"/>
    <mergeCell ref="C20:C23"/>
    <mergeCell ref="D20:D23"/>
    <mergeCell ref="E20:E23"/>
    <mergeCell ref="A24:A26"/>
    <mergeCell ref="C26:E26"/>
    <mergeCell ref="A37:A39"/>
    <mergeCell ref="C39:E39"/>
  </mergeCells>
  <dataValidations count="1">
    <dataValidation type="custom" operator="greaterThan" allowBlank="1" showInputMessage="1" showErrorMessage="1" sqref="C52 C26 C39">
      <formula1>75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F8"/>
  <sheetViews>
    <sheetView workbookViewId="0">
      <selection activeCell="D14" sqref="D14"/>
    </sheetView>
  </sheetViews>
  <sheetFormatPr defaultRowHeight="15"/>
  <cols>
    <col min="3" max="3" width="41" customWidth="1"/>
  </cols>
  <sheetData>
    <row r="1" spans="2:6" ht="53.25" customHeight="1" thickBot="1">
      <c r="B1" s="236" t="s">
        <v>389</v>
      </c>
      <c r="C1" s="237"/>
      <c r="D1" s="237"/>
      <c r="E1" s="237"/>
      <c r="F1" s="237"/>
    </row>
    <row r="2" spans="2:6" ht="15.75" thickBot="1"/>
    <row r="3" spans="2:6" ht="19.5" customHeight="1" thickBot="1">
      <c r="D3" s="233" t="s">
        <v>390</v>
      </c>
      <c r="E3" s="234"/>
      <c r="F3" s="235"/>
    </row>
    <row r="4" spans="2:6" ht="19.5" customHeight="1" thickBot="1">
      <c r="B4" s="219" t="s">
        <v>1</v>
      </c>
      <c r="C4" s="219" t="s">
        <v>2</v>
      </c>
      <c r="D4" s="233" t="s">
        <v>3</v>
      </c>
      <c r="E4" s="234"/>
      <c r="F4" s="235"/>
    </row>
    <row r="5" spans="2:6" ht="22.5" thickBot="1">
      <c r="B5" s="220"/>
      <c r="C5" s="220"/>
      <c r="D5" s="23" t="s">
        <v>4</v>
      </c>
      <c r="E5" s="24" t="s">
        <v>5</v>
      </c>
      <c r="F5" s="25" t="s">
        <v>6</v>
      </c>
    </row>
    <row r="6" spans="2:6" ht="19.5" thickBot="1">
      <c r="B6" s="70">
        <v>1</v>
      </c>
      <c r="C6" s="71" t="s">
        <v>391</v>
      </c>
      <c r="D6" s="62"/>
      <c r="E6" s="125">
        <v>1</v>
      </c>
      <c r="F6" s="62"/>
    </row>
    <row r="7" spans="2:6" ht="19.5" thickBot="1">
      <c r="B7" s="70">
        <v>2</v>
      </c>
      <c r="C7" s="71" t="s">
        <v>392</v>
      </c>
      <c r="D7" s="62"/>
      <c r="E7" s="125">
        <v>1</v>
      </c>
      <c r="F7" s="62"/>
    </row>
    <row r="8" spans="2:6" ht="19.5" thickBot="1">
      <c r="B8" s="70">
        <v>3</v>
      </c>
      <c r="C8" s="71" t="s">
        <v>393</v>
      </c>
      <c r="D8" s="62"/>
      <c r="E8" s="62"/>
      <c r="F8" s="127">
        <v>1</v>
      </c>
    </row>
  </sheetData>
  <mergeCells count="5">
    <mergeCell ref="B4:B5"/>
    <mergeCell ref="C4:C5"/>
    <mergeCell ref="D4:F4"/>
    <mergeCell ref="B1:F1"/>
    <mergeCell ref="D3:F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12"/>
  <sheetViews>
    <sheetView workbookViewId="0">
      <selection activeCell="D11" sqref="D11"/>
    </sheetView>
  </sheetViews>
  <sheetFormatPr defaultRowHeight="15"/>
  <cols>
    <col min="2" max="2" width="6.5703125" style="54" bestFit="1" customWidth="1"/>
    <col min="3" max="3" width="24.42578125" style="54" customWidth="1"/>
    <col min="4" max="4" width="32.7109375" style="54" customWidth="1"/>
    <col min="5" max="5" width="27.7109375" style="54" customWidth="1"/>
    <col min="6" max="6" width="25.7109375" style="54" customWidth="1"/>
    <col min="7" max="7" width="24.28515625" style="54" customWidth="1"/>
    <col min="8" max="8" width="21.5703125" customWidth="1"/>
  </cols>
  <sheetData>
    <row r="1" spans="2:8" ht="24" customHeight="1" thickBot="1">
      <c r="B1" s="226" t="s">
        <v>394</v>
      </c>
      <c r="C1" s="227"/>
      <c r="D1" s="227"/>
      <c r="E1" s="227"/>
      <c r="F1" s="228"/>
    </row>
    <row r="3" spans="2:8">
      <c r="B3" s="172" t="s">
        <v>395</v>
      </c>
      <c r="C3" s="172"/>
      <c r="D3" s="172"/>
      <c r="E3" s="172"/>
      <c r="F3" s="172"/>
    </row>
    <row r="4" spans="2:8">
      <c r="B4" s="172" t="s">
        <v>375</v>
      </c>
      <c r="C4" s="172"/>
      <c r="D4" s="172"/>
      <c r="E4" s="172"/>
      <c r="F4" s="172"/>
    </row>
    <row r="5" spans="2:8">
      <c r="B5" s="172" t="s">
        <v>144</v>
      </c>
      <c r="C5" s="172"/>
      <c r="D5" s="172"/>
      <c r="E5" s="172"/>
      <c r="F5" s="172"/>
    </row>
    <row r="6" spans="2:8">
      <c r="B6" s="172" t="s">
        <v>145</v>
      </c>
      <c r="C6" s="172"/>
      <c r="D6" s="172"/>
      <c r="E6" s="172"/>
      <c r="F6" s="172"/>
    </row>
    <row r="7" spans="2:8">
      <c r="B7" s="172" t="s">
        <v>387</v>
      </c>
      <c r="C7" s="172"/>
      <c r="D7" s="172"/>
      <c r="E7" s="172"/>
      <c r="F7" s="172"/>
    </row>
    <row r="8" spans="2:8" ht="15.75" thickBot="1"/>
    <row r="9" spans="2:8" ht="153" thickBot="1">
      <c r="B9" s="68" t="s">
        <v>388</v>
      </c>
      <c r="C9" s="66" t="s">
        <v>396</v>
      </c>
      <c r="D9" s="67" t="s">
        <v>378</v>
      </c>
      <c r="E9" s="67" t="s">
        <v>379</v>
      </c>
      <c r="F9" s="67" t="s">
        <v>380</v>
      </c>
      <c r="G9" s="67" t="s">
        <v>381</v>
      </c>
      <c r="H9" s="67" t="s">
        <v>382</v>
      </c>
    </row>
    <row r="10" spans="2:8" ht="19.5" thickBot="1">
      <c r="B10" s="48" t="s">
        <v>383</v>
      </c>
      <c r="C10" s="48"/>
      <c r="D10" s="65"/>
      <c r="E10" s="65"/>
      <c r="F10" s="65"/>
      <c r="G10" s="65"/>
      <c r="H10" s="65"/>
    </row>
    <row r="11" spans="2:8" ht="19.5" thickBot="1">
      <c r="B11" s="48" t="s">
        <v>384</v>
      </c>
      <c r="C11" s="48"/>
      <c r="D11" s="65"/>
      <c r="E11" s="65"/>
      <c r="F11" s="65"/>
      <c r="G11" s="65"/>
      <c r="H11" s="65"/>
    </row>
    <row r="12" spans="2:8" ht="19.5" thickBot="1">
      <c r="B12" s="48" t="s">
        <v>385</v>
      </c>
      <c r="C12" s="48"/>
      <c r="D12" s="65"/>
      <c r="E12" s="65"/>
      <c r="F12" s="65"/>
      <c r="G12" s="65"/>
      <c r="H12" s="65"/>
    </row>
  </sheetData>
  <mergeCells count="6">
    <mergeCell ref="B6:F6"/>
    <mergeCell ref="B7:F7"/>
    <mergeCell ref="B1:F1"/>
    <mergeCell ref="B3:F3"/>
    <mergeCell ref="B4:F4"/>
    <mergeCell ref="B5:F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80"/>
  <sheetViews>
    <sheetView topLeftCell="A71" workbookViewId="0">
      <selection activeCell="A4" sqref="A4:E4"/>
    </sheetView>
  </sheetViews>
  <sheetFormatPr defaultRowHeight="15"/>
  <cols>
    <col min="1" max="1" width="9.140625" style="45"/>
    <col min="2" max="2" width="56.5703125" customWidth="1"/>
    <col min="6" max="6" width="43.5703125" customWidth="1"/>
  </cols>
  <sheetData>
    <row r="1" spans="1:5" ht="15.75">
      <c r="A1" s="238" t="s">
        <v>256</v>
      </c>
      <c r="B1" s="238"/>
      <c r="C1" s="238"/>
      <c r="D1" s="238"/>
      <c r="E1" s="238"/>
    </row>
    <row r="3" spans="1:5">
      <c r="A3" s="160" t="s">
        <v>299</v>
      </c>
      <c r="B3" s="160"/>
      <c r="C3" s="160"/>
      <c r="D3" s="160"/>
      <c r="E3" s="160"/>
    </row>
    <row r="4" spans="1:5">
      <c r="A4" s="160" t="s">
        <v>300</v>
      </c>
      <c r="B4" s="160"/>
      <c r="C4" s="160"/>
      <c r="D4" s="160"/>
      <c r="E4" s="160"/>
    </row>
    <row r="6" spans="1:5">
      <c r="A6" s="160" t="s">
        <v>301</v>
      </c>
      <c r="B6" s="160"/>
      <c r="C6" s="160"/>
      <c r="D6" s="160"/>
      <c r="E6" s="160"/>
    </row>
    <row r="7" spans="1:5">
      <c r="A7" s="207" t="s">
        <v>302</v>
      </c>
      <c r="B7" s="208"/>
      <c r="C7" s="208"/>
      <c r="D7" s="208"/>
      <c r="E7" s="209"/>
    </row>
    <row r="8" spans="1:5">
      <c r="A8" s="207" t="s">
        <v>303</v>
      </c>
      <c r="B8" s="208"/>
      <c r="C8" s="208"/>
      <c r="D8" s="208"/>
      <c r="E8" s="209"/>
    </row>
    <row r="9" spans="1:5">
      <c r="A9" s="207" t="s">
        <v>145</v>
      </c>
      <c r="B9" s="208"/>
      <c r="C9" s="208"/>
      <c r="D9" s="208"/>
      <c r="E9" s="209"/>
    </row>
    <row r="10" spans="1:5">
      <c r="A10" s="207" t="s">
        <v>304</v>
      </c>
      <c r="B10" s="208"/>
      <c r="C10" s="208"/>
      <c r="D10" s="208"/>
      <c r="E10" s="209"/>
    </row>
    <row r="12" spans="1:5" ht="15.75" thickBot="1"/>
    <row r="13" spans="1:5" ht="22.5" thickBot="1">
      <c r="A13" s="211" t="s">
        <v>1</v>
      </c>
      <c r="B13" s="211" t="s">
        <v>12</v>
      </c>
      <c r="C13" s="213" t="s">
        <v>3</v>
      </c>
      <c r="D13" s="214"/>
      <c r="E13" s="215"/>
    </row>
    <row r="14" spans="1:5" ht="19.5" thickBot="1">
      <c r="A14" s="212"/>
      <c r="B14" s="212"/>
      <c r="C14" s="34" t="s">
        <v>4</v>
      </c>
      <c r="D14" s="35" t="s">
        <v>5</v>
      </c>
      <c r="E14" s="36" t="s">
        <v>6</v>
      </c>
    </row>
    <row r="15" spans="1:5" ht="19.5" thickBot="1">
      <c r="A15" s="59"/>
      <c r="B15" s="1" t="s">
        <v>227</v>
      </c>
      <c r="C15" s="2"/>
      <c r="D15" s="2"/>
      <c r="E15" s="2"/>
    </row>
    <row r="16" spans="1:5" ht="22.5" thickBot="1">
      <c r="A16" s="119">
        <v>1</v>
      </c>
      <c r="B16" s="120" t="s">
        <v>232</v>
      </c>
      <c r="C16" s="6"/>
      <c r="D16" s="6"/>
      <c r="E16" s="6"/>
    </row>
    <row r="17" spans="1:6" ht="19.5" thickBot="1">
      <c r="A17" s="57">
        <v>1.1000000000000001</v>
      </c>
      <c r="B17" s="3" t="s">
        <v>257</v>
      </c>
      <c r="C17" s="4">
        <v>1</v>
      </c>
      <c r="D17" s="4"/>
      <c r="E17" s="4"/>
    </row>
    <row r="18" spans="1:6" ht="19.5" thickBot="1">
      <c r="A18" s="57">
        <v>1.2</v>
      </c>
      <c r="B18" s="3" t="s">
        <v>258</v>
      </c>
      <c r="C18" s="55"/>
      <c r="D18" s="55">
        <v>1</v>
      </c>
      <c r="E18" s="55"/>
    </row>
    <row r="19" spans="1:6" ht="19.5" thickBot="1">
      <c r="A19" s="57">
        <v>1.3</v>
      </c>
      <c r="B19" s="3" t="s">
        <v>259</v>
      </c>
      <c r="C19" s="55">
        <v>1</v>
      </c>
      <c r="D19" s="55"/>
      <c r="E19" s="55"/>
    </row>
    <row r="20" spans="1:6" ht="19.5" thickBot="1">
      <c r="A20" s="57">
        <v>1.4</v>
      </c>
      <c r="B20" s="3" t="s">
        <v>260</v>
      </c>
      <c r="C20" s="55">
        <v>1</v>
      </c>
      <c r="D20" s="55"/>
      <c r="E20" s="55"/>
    </row>
    <row r="21" spans="1:6" ht="38.25" thickBot="1">
      <c r="A21" s="57">
        <v>1.5</v>
      </c>
      <c r="B21" s="3" t="s">
        <v>261</v>
      </c>
      <c r="C21" s="55"/>
      <c r="D21" s="58"/>
      <c r="E21" s="55">
        <v>1</v>
      </c>
    </row>
    <row r="22" spans="1:6" ht="21.75">
      <c r="A22" s="141">
        <v>1</v>
      </c>
      <c r="B22" s="109" t="s">
        <v>531</v>
      </c>
      <c r="C22" s="93">
        <f>SUM(C17:C21)</f>
        <v>3</v>
      </c>
      <c r="D22" s="93">
        <f>SUM(D17:D21)</f>
        <v>1</v>
      </c>
      <c r="E22" s="93">
        <f>SUM(E17:E21)</f>
        <v>1</v>
      </c>
    </row>
    <row r="23" spans="1:6" ht="21.75">
      <c r="A23" s="142"/>
      <c r="B23" s="109" t="s">
        <v>461</v>
      </c>
      <c r="C23" s="94">
        <f>C22*100/5</f>
        <v>60</v>
      </c>
      <c r="D23" s="94">
        <f>D22*100/5</f>
        <v>20</v>
      </c>
      <c r="E23" s="94">
        <f>E22*100/5</f>
        <v>20</v>
      </c>
    </row>
    <row r="24" spans="1:6" ht="43.5">
      <c r="A24" s="143"/>
      <c r="B24" s="109" t="s">
        <v>490</v>
      </c>
      <c r="C24" s="147"/>
      <c r="D24" s="148"/>
      <c r="E24" s="149"/>
      <c r="F24" s="42" t="s">
        <v>469</v>
      </c>
    </row>
    <row r="25" spans="1:6" ht="22.5" thickBot="1">
      <c r="A25" s="119">
        <v>2</v>
      </c>
      <c r="B25" s="120" t="s">
        <v>228</v>
      </c>
      <c r="C25" s="2"/>
      <c r="D25" s="2"/>
      <c r="E25" s="2"/>
    </row>
    <row r="26" spans="1:6" ht="38.25" thickBot="1">
      <c r="A26" s="57">
        <v>2.1</v>
      </c>
      <c r="B26" s="3" t="s">
        <v>262</v>
      </c>
      <c r="C26" s="4"/>
      <c r="D26" s="4">
        <v>1</v>
      </c>
      <c r="E26" s="4"/>
    </row>
    <row r="27" spans="1:6" ht="38.25" thickBot="1">
      <c r="A27" s="57">
        <v>2.2000000000000002</v>
      </c>
      <c r="B27" s="3" t="s">
        <v>263</v>
      </c>
      <c r="C27" s="4">
        <v>1</v>
      </c>
      <c r="D27" s="4"/>
      <c r="E27" s="4"/>
    </row>
    <row r="28" spans="1:6" ht="38.25" thickBot="1">
      <c r="A28" s="57">
        <v>2.2999999999999998</v>
      </c>
      <c r="B28" s="3" t="s">
        <v>264</v>
      </c>
      <c r="C28" s="4"/>
      <c r="D28" s="4">
        <v>1</v>
      </c>
      <c r="E28" s="4"/>
    </row>
    <row r="29" spans="1:6" ht="38.25" thickBot="1">
      <c r="A29" s="57">
        <v>2.4</v>
      </c>
      <c r="B29" s="3" t="s">
        <v>265</v>
      </c>
      <c r="C29" s="4">
        <v>1</v>
      </c>
      <c r="D29" s="4"/>
      <c r="E29" s="4"/>
    </row>
    <row r="30" spans="1:6" ht="38.25" thickBot="1">
      <c r="A30" s="57">
        <v>2.5</v>
      </c>
      <c r="B30" s="3" t="s">
        <v>266</v>
      </c>
      <c r="C30" s="4"/>
      <c r="D30" s="4"/>
      <c r="E30" s="4">
        <v>1</v>
      </c>
    </row>
    <row r="31" spans="1:6" ht="38.25" thickBot="1">
      <c r="A31" s="57">
        <v>2.6</v>
      </c>
      <c r="B31" s="3" t="s">
        <v>267</v>
      </c>
      <c r="C31" s="4"/>
      <c r="D31" s="4"/>
      <c r="E31" s="4">
        <v>1</v>
      </c>
    </row>
    <row r="32" spans="1:6" ht="21.75">
      <c r="A32" s="141">
        <v>2</v>
      </c>
      <c r="B32" s="109" t="s">
        <v>537</v>
      </c>
      <c r="C32" s="93">
        <f>SUM(C26:C31)</f>
        <v>2</v>
      </c>
      <c r="D32" s="93">
        <f>SUM(D26:D31)</f>
        <v>2</v>
      </c>
      <c r="E32" s="93">
        <f>SUM(E26:E31)</f>
        <v>2</v>
      </c>
    </row>
    <row r="33" spans="1:6" ht="21.75">
      <c r="A33" s="142"/>
      <c r="B33" s="109" t="s">
        <v>461</v>
      </c>
      <c r="C33" s="94">
        <f>C32*100/6</f>
        <v>33.333333333333336</v>
      </c>
      <c r="D33" s="94">
        <f>D32*100/6</f>
        <v>33.333333333333336</v>
      </c>
      <c r="E33" s="94">
        <f>E32*100/6</f>
        <v>33.333333333333336</v>
      </c>
    </row>
    <row r="34" spans="1:6" ht="45">
      <c r="A34" s="143"/>
      <c r="B34" s="109" t="s">
        <v>490</v>
      </c>
      <c r="C34" s="153"/>
      <c r="D34" s="154"/>
      <c r="E34" s="155"/>
      <c r="F34" s="42" t="s">
        <v>488</v>
      </c>
    </row>
    <row r="35" spans="1:6" ht="22.5" thickBot="1">
      <c r="A35" s="119">
        <v>3</v>
      </c>
      <c r="B35" s="120" t="s">
        <v>268</v>
      </c>
      <c r="C35" s="7"/>
      <c r="D35" s="6"/>
      <c r="E35" s="7"/>
    </row>
    <row r="36" spans="1:6" ht="38.25" thickBot="1">
      <c r="A36" s="57">
        <v>3.1</v>
      </c>
      <c r="B36" s="3" t="s">
        <v>269</v>
      </c>
      <c r="C36" s="4"/>
      <c r="D36" s="5"/>
      <c r="E36" s="4">
        <v>1</v>
      </c>
    </row>
    <row r="37" spans="1:6" ht="38.25" thickBot="1">
      <c r="A37" s="57">
        <v>3.2</v>
      </c>
      <c r="B37" s="3" t="s">
        <v>270</v>
      </c>
      <c r="C37" s="4"/>
      <c r="D37" s="5"/>
      <c r="E37" s="4">
        <v>1</v>
      </c>
    </row>
    <row r="38" spans="1:6" ht="38.25" thickBot="1">
      <c r="A38" s="57">
        <v>3.3</v>
      </c>
      <c r="B38" s="3" t="s">
        <v>271</v>
      </c>
      <c r="C38" s="4">
        <v>1</v>
      </c>
      <c r="D38" s="5"/>
      <c r="E38" s="4"/>
    </row>
    <row r="39" spans="1:6" ht="38.25" thickBot="1">
      <c r="A39" s="57">
        <v>3.4</v>
      </c>
      <c r="B39" s="3" t="s">
        <v>272</v>
      </c>
      <c r="C39" s="4">
        <v>1</v>
      </c>
      <c r="D39" s="5"/>
      <c r="E39" s="4"/>
    </row>
    <row r="40" spans="1:6" ht="21.75">
      <c r="A40" s="141">
        <v>3</v>
      </c>
      <c r="B40" s="109" t="s">
        <v>536</v>
      </c>
      <c r="C40" s="93">
        <f>SUM(C36:C39)</f>
        <v>2</v>
      </c>
      <c r="D40" s="93">
        <f>SUM(D36:D39)</f>
        <v>0</v>
      </c>
      <c r="E40" s="93">
        <f>SUM(E36:E39)</f>
        <v>2</v>
      </c>
    </row>
    <row r="41" spans="1:6" ht="21.75">
      <c r="A41" s="142"/>
      <c r="B41" s="109" t="s">
        <v>461</v>
      </c>
      <c r="C41" s="94">
        <f>C40*100/4</f>
        <v>50</v>
      </c>
      <c r="D41" s="94">
        <f>D40*100/8</f>
        <v>0</v>
      </c>
      <c r="E41" s="94">
        <f>E40*100/4</f>
        <v>50</v>
      </c>
    </row>
    <row r="42" spans="1:6" ht="60">
      <c r="A42" s="143"/>
      <c r="B42" s="109" t="s">
        <v>490</v>
      </c>
      <c r="C42" s="147"/>
      <c r="D42" s="148"/>
      <c r="E42" s="149"/>
      <c r="F42" s="42" t="s">
        <v>487</v>
      </c>
    </row>
    <row r="43" spans="1:6" ht="22.5" thickBot="1">
      <c r="A43" s="119">
        <v>4</v>
      </c>
      <c r="B43" s="120" t="s">
        <v>273</v>
      </c>
      <c r="C43" s="7"/>
      <c r="D43" s="6"/>
      <c r="E43" s="7"/>
    </row>
    <row r="44" spans="1:6" ht="38.25" thickBot="1">
      <c r="A44" s="57">
        <v>4.0999999999999996</v>
      </c>
      <c r="B44" s="3" t="s">
        <v>274</v>
      </c>
      <c r="C44" s="4"/>
      <c r="D44" s="5"/>
      <c r="E44" s="4">
        <v>1</v>
      </c>
    </row>
    <row r="45" spans="1:6" ht="38.25" thickBot="1">
      <c r="A45" s="57">
        <v>4.2</v>
      </c>
      <c r="B45" s="3" t="s">
        <v>275</v>
      </c>
      <c r="C45" s="4">
        <v>1</v>
      </c>
      <c r="D45" s="5"/>
      <c r="E45" s="4"/>
    </row>
    <row r="46" spans="1:6" ht="38.25" thickBot="1">
      <c r="A46" s="57">
        <v>4.3</v>
      </c>
      <c r="B46" s="3" t="s">
        <v>276</v>
      </c>
      <c r="C46" s="4"/>
      <c r="D46" s="5"/>
      <c r="E46" s="4">
        <v>1</v>
      </c>
    </row>
    <row r="47" spans="1:6" ht="38.25" thickBot="1">
      <c r="A47" s="57">
        <v>4.4000000000000004</v>
      </c>
      <c r="B47" s="3" t="s">
        <v>277</v>
      </c>
      <c r="C47" s="4"/>
      <c r="D47" s="5"/>
      <c r="E47" s="4">
        <v>1</v>
      </c>
    </row>
    <row r="48" spans="1:6" ht="38.25" thickBot="1">
      <c r="A48" s="57">
        <v>4.5</v>
      </c>
      <c r="B48" s="3" t="s">
        <v>278</v>
      </c>
      <c r="C48" s="4"/>
      <c r="D48" s="5"/>
      <c r="E48" s="4">
        <v>1</v>
      </c>
    </row>
    <row r="49" spans="1:6" ht="38.25" thickBot="1">
      <c r="A49" s="57">
        <v>4.5999999999999996</v>
      </c>
      <c r="B49" s="3" t="s">
        <v>279</v>
      </c>
      <c r="C49" s="4"/>
      <c r="D49" s="5"/>
      <c r="E49" s="4">
        <v>1</v>
      </c>
    </row>
    <row r="50" spans="1:6" ht="21.75">
      <c r="A50" s="141">
        <v>4</v>
      </c>
      <c r="B50" s="109" t="s">
        <v>535</v>
      </c>
      <c r="C50" s="93">
        <f>SUM(C44:C49)</f>
        <v>1</v>
      </c>
      <c r="D50" s="93">
        <f>SUM(D44:D49)</f>
        <v>0</v>
      </c>
      <c r="E50" s="93">
        <f>SUM(E44:E49)</f>
        <v>5</v>
      </c>
    </row>
    <row r="51" spans="1:6" ht="21.75">
      <c r="A51" s="142"/>
      <c r="B51" s="109" t="s">
        <v>461</v>
      </c>
      <c r="C51" s="94">
        <f>C50*100/6</f>
        <v>16.666666666666668</v>
      </c>
      <c r="D51" s="94">
        <f>D50*100/6</f>
        <v>0</v>
      </c>
      <c r="E51" s="94">
        <f>E50*100/6</f>
        <v>83.333333333333329</v>
      </c>
    </row>
    <row r="52" spans="1:6" ht="60" customHeight="1">
      <c r="A52" s="143"/>
      <c r="B52" s="109" t="s">
        <v>490</v>
      </c>
      <c r="C52" s="153"/>
      <c r="D52" s="154"/>
      <c r="E52" s="155"/>
      <c r="F52" s="42" t="s">
        <v>488</v>
      </c>
    </row>
    <row r="53" spans="1:6" ht="22.5" thickBot="1">
      <c r="A53" s="119">
        <v>5</v>
      </c>
      <c r="B53" s="120" t="s">
        <v>280</v>
      </c>
      <c r="C53" s="7"/>
      <c r="D53" s="6"/>
      <c r="E53" s="7"/>
    </row>
    <row r="54" spans="1:6" ht="38.25" thickBot="1">
      <c r="A54" s="57">
        <v>5.0999999999999996</v>
      </c>
      <c r="B54" s="3" t="s">
        <v>281</v>
      </c>
      <c r="C54" s="4">
        <v>1</v>
      </c>
      <c r="D54" s="5"/>
      <c r="E54" s="4"/>
    </row>
    <row r="55" spans="1:6" ht="38.25" thickBot="1">
      <c r="A55" s="57">
        <v>5.2</v>
      </c>
      <c r="B55" s="3" t="s">
        <v>282</v>
      </c>
      <c r="C55" s="4"/>
      <c r="D55" s="5"/>
      <c r="E55" s="4">
        <v>1</v>
      </c>
    </row>
    <row r="56" spans="1:6" ht="38.25" thickBot="1">
      <c r="A56" s="57">
        <v>5.3</v>
      </c>
      <c r="B56" s="3" t="s">
        <v>283</v>
      </c>
      <c r="C56" s="4"/>
      <c r="D56" s="5"/>
      <c r="E56" s="4">
        <v>1</v>
      </c>
    </row>
    <row r="57" spans="1:6" ht="57" thickBot="1">
      <c r="A57" s="57">
        <v>5.4</v>
      </c>
      <c r="B57" s="3" t="s">
        <v>284</v>
      </c>
      <c r="C57" s="4">
        <v>1</v>
      </c>
      <c r="D57" s="5"/>
      <c r="E57" s="4"/>
    </row>
    <row r="58" spans="1:6" ht="38.25" thickBot="1">
      <c r="A58" s="57">
        <v>5.5</v>
      </c>
      <c r="B58" s="3" t="s">
        <v>285</v>
      </c>
      <c r="C58" s="4"/>
      <c r="D58" s="5"/>
      <c r="E58" s="4">
        <v>1</v>
      </c>
    </row>
    <row r="59" spans="1:6" ht="57" thickBot="1">
      <c r="A59" s="57">
        <v>5.6</v>
      </c>
      <c r="B59" s="3" t="s">
        <v>286</v>
      </c>
      <c r="C59" s="4">
        <v>1</v>
      </c>
      <c r="D59" s="5"/>
      <c r="E59" s="4"/>
    </row>
    <row r="60" spans="1:6" ht="45" customHeight="1" thickBot="1">
      <c r="A60" s="57">
        <v>5.7</v>
      </c>
      <c r="B60" s="3" t="s">
        <v>287</v>
      </c>
      <c r="C60" s="233"/>
      <c r="D60" s="234"/>
      <c r="E60" s="235"/>
      <c r="F60" s="54" t="s">
        <v>538</v>
      </c>
    </row>
    <row r="61" spans="1:6" ht="21.75">
      <c r="A61" s="141">
        <v>5</v>
      </c>
      <c r="B61" s="109" t="s">
        <v>534</v>
      </c>
      <c r="C61" s="93">
        <f>SUM(C54:C59)</f>
        <v>3</v>
      </c>
      <c r="D61" s="93">
        <f>SUM(D54:D59)</f>
        <v>0</v>
      </c>
      <c r="E61" s="93">
        <f>SUM(E54:E59)</f>
        <v>3</v>
      </c>
    </row>
    <row r="62" spans="1:6" ht="21.75">
      <c r="A62" s="142"/>
      <c r="B62" s="109" t="s">
        <v>461</v>
      </c>
      <c r="C62" s="94">
        <f>C61*100/6</f>
        <v>50</v>
      </c>
      <c r="D62" s="94">
        <f>D61*100/6</f>
        <v>0</v>
      </c>
      <c r="E62" s="94">
        <f>E61*100/6</f>
        <v>50</v>
      </c>
    </row>
    <row r="63" spans="1:6" ht="60" customHeight="1">
      <c r="A63" s="143"/>
      <c r="B63" s="109" t="s">
        <v>490</v>
      </c>
      <c r="C63" s="147"/>
      <c r="D63" s="148"/>
      <c r="E63" s="149"/>
      <c r="F63" s="42" t="s">
        <v>487</v>
      </c>
    </row>
    <row r="64" spans="1:6" ht="22.5" thickBot="1">
      <c r="A64" s="119">
        <v>6</v>
      </c>
      <c r="B64" s="120" t="s">
        <v>288</v>
      </c>
      <c r="C64" s="7"/>
      <c r="D64" s="6"/>
      <c r="E64" s="7"/>
    </row>
    <row r="65" spans="1:6" ht="38.25" thickBot="1">
      <c r="A65" s="57">
        <v>6.1</v>
      </c>
      <c r="B65" s="3" t="s">
        <v>289</v>
      </c>
      <c r="C65" s="4"/>
      <c r="D65" s="5"/>
      <c r="E65" s="4">
        <v>1</v>
      </c>
    </row>
    <row r="66" spans="1:6" ht="38.25" thickBot="1">
      <c r="A66" s="57">
        <v>6.2</v>
      </c>
      <c r="B66" s="3" t="s">
        <v>290</v>
      </c>
      <c r="C66" s="4">
        <v>1</v>
      </c>
      <c r="D66" s="5"/>
      <c r="E66" s="4"/>
    </row>
    <row r="67" spans="1:6" ht="38.25" thickBot="1">
      <c r="A67" s="57">
        <v>6.3</v>
      </c>
      <c r="B67" s="3" t="s">
        <v>291</v>
      </c>
      <c r="C67" s="4">
        <v>1</v>
      </c>
      <c r="D67" s="5"/>
      <c r="E67" s="4"/>
    </row>
    <row r="68" spans="1:6" ht="38.25" thickBot="1">
      <c r="A68" s="57">
        <v>6.4</v>
      </c>
      <c r="B68" s="3" t="s">
        <v>292</v>
      </c>
      <c r="C68" s="4">
        <v>1</v>
      </c>
      <c r="D68" s="5"/>
      <c r="E68" s="4"/>
    </row>
    <row r="69" spans="1:6" ht="38.25" thickBot="1">
      <c r="A69" s="57">
        <v>6.5</v>
      </c>
      <c r="B69" s="3" t="s">
        <v>293</v>
      </c>
      <c r="C69" s="4">
        <v>1</v>
      </c>
      <c r="D69" s="5"/>
      <c r="E69" s="4"/>
    </row>
    <row r="70" spans="1:6" ht="21.75">
      <c r="A70" s="141">
        <v>6</v>
      </c>
      <c r="B70" s="109" t="s">
        <v>533</v>
      </c>
      <c r="C70" s="93">
        <f>SUM(C65:C69)</f>
        <v>4</v>
      </c>
      <c r="D70" s="93">
        <f>SUM(D65:D69)</f>
        <v>0</v>
      </c>
      <c r="E70" s="93">
        <f>SUM(E65:E69)</f>
        <v>1</v>
      </c>
    </row>
    <row r="71" spans="1:6" ht="21.75">
      <c r="A71" s="142"/>
      <c r="B71" s="109" t="s">
        <v>461</v>
      </c>
      <c r="C71" s="94">
        <f>C70*100/5</f>
        <v>80</v>
      </c>
      <c r="D71" s="94">
        <f>D70*100/5</f>
        <v>0</v>
      </c>
      <c r="E71" s="94">
        <f>E70*100/5</f>
        <v>20</v>
      </c>
    </row>
    <row r="72" spans="1:6" ht="43.5">
      <c r="A72" s="143"/>
      <c r="B72" s="109" t="s">
        <v>490</v>
      </c>
      <c r="C72" s="150"/>
      <c r="D72" s="151"/>
      <c r="E72" s="152"/>
      <c r="F72" s="42" t="s">
        <v>470</v>
      </c>
    </row>
    <row r="73" spans="1:6" ht="22.5" thickBot="1">
      <c r="A73" s="119">
        <v>7</v>
      </c>
      <c r="B73" s="120" t="s">
        <v>294</v>
      </c>
      <c r="C73" s="7"/>
      <c r="D73" s="6"/>
      <c r="E73" s="7"/>
    </row>
    <row r="74" spans="1:6" ht="57" thickBot="1">
      <c r="A74" s="57">
        <v>7.1</v>
      </c>
      <c r="B74" s="3" t="s">
        <v>295</v>
      </c>
      <c r="C74" s="4">
        <v>1</v>
      </c>
      <c r="D74" s="5"/>
      <c r="E74" s="4"/>
    </row>
    <row r="75" spans="1:6" ht="38.25" thickBot="1">
      <c r="A75" s="57">
        <v>7.2</v>
      </c>
      <c r="B75" s="3" t="s">
        <v>296</v>
      </c>
      <c r="C75" s="4">
        <v>1</v>
      </c>
      <c r="D75" s="5"/>
      <c r="E75" s="4"/>
    </row>
    <row r="76" spans="1:6" ht="38.25" thickBot="1">
      <c r="A76" s="57">
        <v>7.3</v>
      </c>
      <c r="B76" s="3" t="s">
        <v>297</v>
      </c>
      <c r="C76" s="4">
        <v>1</v>
      </c>
      <c r="D76" s="5"/>
      <c r="E76" s="4"/>
    </row>
    <row r="77" spans="1:6" ht="38.25" thickBot="1">
      <c r="A77" s="57">
        <v>7.4</v>
      </c>
      <c r="B77" s="3" t="s">
        <v>298</v>
      </c>
      <c r="C77" s="4">
        <v>1</v>
      </c>
      <c r="D77" s="5"/>
      <c r="E77" s="4"/>
    </row>
    <row r="78" spans="1:6" ht="21.75">
      <c r="A78" s="141">
        <v>7</v>
      </c>
      <c r="B78" s="109" t="s">
        <v>532</v>
      </c>
      <c r="C78" s="93">
        <f>SUM(C74:C77)</f>
        <v>4</v>
      </c>
      <c r="D78" s="93">
        <f>SUM(D74:D77)</f>
        <v>0</v>
      </c>
      <c r="E78" s="93">
        <f>SUM(E74:E77)</f>
        <v>0</v>
      </c>
    </row>
    <row r="79" spans="1:6" ht="21.75">
      <c r="A79" s="142"/>
      <c r="B79" s="109" t="s">
        <v>461</v>
      </c>
      <c r="C79" s="94">
        <f>C78*100/4</f>
        <v>100</v>
      </c>
      <c r="D79" s="94">
        <f>D78*100/4</f>
        <v>0</v>
      </c>
      <c r="E79" s="94">
        <f>E78*100/4</f>
        <v>0</v>
      </c>
    </row>
    <row r="80" spans="1:6" ht="60" customHeight="1">
      <c r="A80" s="143"/>
      <c r="B80" s="109" t="s">
        <v>490</v>
      </c>
      <c r="C80" s="150"/>
      <c r="D80" s="151"/>
      <c r="E80" s="152"/>
      <c r="F80" s="42" t="s">
        <v>470</v>
      </c>
    </row>
  </sheetData>
  <mergeCells count="26">
    <mergeCell ref="A10:E10"/>
    <mergeCell ref="A13:A14"/>
    <mergeCell ref="B13:B14"/>
    <mergeCell ref="C13:E13"/>
    <mergeCell ref="A1:E1"/>
    <mergeCell ref="A3:E3"/>
    <mergeCell ref="A4:E4"/>
    <mergeCell ref="A6:E6"/>
    <mergeCell ref="A7:E7"/>
    <mergeCell ref="A8:E8"/>
    <mergeCell ref="A9:E9"/>
    <mergeCell ref="A22:A24"/>
    <mergeCell ref="C24:E24"/>
    <mergeCell ref="A32:A34"/>
    <mergeCell ref="C34:E34"/>
    <mergeCell ref="A40:A42"/>
    <mergeCell ref="C42:E42"/>
    <mergeCell ref="A78:A80"/>
    <mergeCell ref="C80:E80"/>
    <mergeCell ref="C60:E60"/>
    <mergeCell ref="A50:A52"/>
    <mergeCell ref="C52:E52"/>
    <mergeCell ref="A61:A63"/>
    <mergeCell ref="C63:E63"/>
    <mergeCell ref="A70:A72"/>
    <mergeCell ref="C72:E72"/>
  </mergeCells>
  <dataValidations count="1">
    <dataValidation type="custom" operator="greaterThan" allowBlank="1" showInputMessage="1" showErrorMessage="1" sqref="C24 C80 C72 C63 C52 C42 C34">
      <formula1>75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24"/>
  <sheetViews>
    <sheetView topLeftCell="A18" workbookViewId="0">
      <selection activeCell="B24" sqref="B24:Q24"/>
    </sheetView>
  </sheetViews>
  <sheetFormatPr defaultRowHeight="15"/>
  <cols>
    <col min="1" max="1" width="9.140625" style="69"/>
    <col min="2" max="2" width="49.140625" customWidth="1"/>
    <col min="4" max="4" width="15.28515625" customWidth="1"/>
    <col min="5" max="5" width="16.140625" customWidth="1"/>
    <col min="22" max="22" width="32.28515625" customWidth="1"/>
  </cols>
  <sheetData>
    <row r="1" spans="1:21" ht="24.75" customHeight="1">
      <c r="A1" s="204" t="s">
        <v>305</v>
      </c>
      <c r="B1" s="205"/>
      <c r="C1" s="205"/>
      <c r="D1" s="205"/>
      <c r="E1" s="206"/>
    </row>
    <row r="3" spans="1:21" ht="24" customHeight="1">
      <c r="A3" s="198" t="s">
        <v>311</v>
      </c>
      <c r="B3" s="198"/>
      <c r="C3" s="198"/>
      <c r="D3" s="198"/>
      <c r="E3" s="198"/>
    </row>
    <row r="4" spans="1:21" ht="24" customHeight="1">
      <c r="A4" s="198" t="s">
        <v>312</v>
      </c>
      <c r="B4" s="198"/>
      <c r="C4" s="198"/>
      <c r="D4" s="198"/>
      <c r="E4" s="198"/>
    </row>
    <row r="5" spans="1:21" ht="24" customHeight="1">
      <c r="A5" s="198" t="s">
        <v>313</v>
      </c>
      <c r="B5" s="198"/>
      <c r="C5" s="198"/>
      <c r="D5" s="198"/>
      <c r="E5" s="198"/>
    </row>
    <row r="6" spans="1:21" ht="24" customHeight="1">
      <c r="A6" s="198" t="s">
        <v>140</v>
      </c>
      <c r="B6" s="198"/>
      <c r="C6" s="198"/>
      <c r="D6" s="198"/>
      <c r="E6" s="198"/>
    </row>
    <row r="7" spans="1:21">
      <c r="A7" s="245"/>
      <c r="B7" s="245"/>
      <c r="C7" s="245"/>
      <c r="D7" s="245"/>
      <c r="E7" s="245"/>
    </row>
    <row r="8" spans="1:21">
      <c r="A8" s="198" t="s">
        <v>314</v>
      </c>
      <c r="B8" s="198"/>
      <c r="C8" s="198"/>
      <c r="D8" s="198"/>
      <c r="E8" s="198"/>
    </row>
    <row r="9" spans="1:21">
      <c r="A9" s="198" t="s">
        <v>303</v>
      </c>
      <c r="B9" s="198"/>
      <c r="C9" s="198"/>
      <c r="D9" s="198"/>
      <c r="E9" s="198"/>
    </row>
    <row r="10" spans="1:21">
      <c r="A10" s="198" t="s">
        <v>145</v>
      </c>
      <c r="B10" s="198"/>
      <c r="C10" s="198"/>
      <c r="D10" s="198"/>
      <c r="E10" s="198"/>
    </row>
    <row r="11" spans="1:21">
      <c r="A11" s="198" t="s">
        <v>304</v>
      </c>
      <c r="B11" s="198"/>
      <c r="C11" s="198"/>
      <c r="D11" s="198"/>
      <c r="E11" s="198"/>
    </row>
    <row r="12" spans="1:21">
      <c r="A12" s="245"/>
      <c r="B12" s="245"/>
      <c r="C12" s="245"/>
      <c r="D12" s="245"/>
      <c r="E12" s="245"/>
    </row>
    <row r="13" spans="1:21" ht="15.75" thickBot="1"/>
    <row r="14" spans="1:21" ht="22.5" customHeight="1" thickBot="1">
      <c r="A14" s="211" t="s">
        <v>1</v>
      </c>
      <c r="B14" s="211" t="s">
        <v>12</v>
      </c>
      <c r="C14" s="213" t="s">
        <v>409</v>
      </c>
      <c r="D14" s="214"/>
      <c r="E14" s="215"/>
      <c r="F14" s="213" t="s">
        <v>410</v>
      </c>
      <c r="G14" s="214"/>
      <c r="H14" s="215"/>
      <c r="I14" s="213" t="s">
        <v>411</v>
      </c>
      <c r="J14" s="214"/>
      <c r="K14" s="215"/>
      <c r="L14" s="213" t="s">
        <v>412</v>
      </c>
      <c r="M14" s="214"/>
      <c r="N14" s="215"/>
      <c r="O14" s="213" t="s">
        <v>413</v>
      </c>
      <c r="P14" s="214"/>
      <c r="Q14" s="215"/>
      <c r="S14" s="213" t="s">
        <v>25</v>
      </c>
      <c r="T14" s="214"/>
      <c r="U14" s="215"/>
    </row>
    <row r="15" spans="1:21" ht="22.5" thickBot="1">
      <c r="A15" s="246"/>
      <c r="B15" s="246"/>
      <c r="C15" s="213" t="s">
        <v>3</v>
      </c>
      <c r="D15" s="214"/>
      <c r="E15" s="215"/>
      <c r="F15" s="213" t="s">
        <v>3</v>
      </c>
      <c r="G15" s="214"/>
      <c r="H15" s="215"/>
      <c r="I15" s="213" t="s">
        <v>3</v>
      </c>
      <c r="J15" s="214"/>
      <c r="K15" s="215"/>
      <c r="L15" s="213" t="s">
        <v>3</v>
      </c>
      <c r="M15" s="214"/>
      <c r="N15" s="215"/>
      <c r="O15" s="213" t="s">
        <v>3</v>
      </c>
      <c r="P15" s="214"/>
      <c r="Q15" s="215"/>
      <c r="S15" s="213" t="s">
        <v>3</v>
      </c>
      <c r="T15" s="214"/>
      <c r="U15" s="215"/>
    </row>
    <row r="16" spans="1:21" ht="19.5" customHeight="1" thickBot="1">
      <c r="A16" s="212"/>
      <c r="B16" s="212"/>
      <c r="C16" s="23" t="s">
        <v>4</v>
      </c>
      <c r="D16" s="24" t="s">
        <v>5</v>
      </c>
      <c r="E16" s="25" t="s">
        <v>6</v>
      </c>
      <c r="F16" s="23" t="s">
        <v>4</v>
      </c>
      <c r="G16" s="24" t="s">
        <v>5</v>
      </c>
      <c r="H16" s="25" t="s">
        <v>6</v>
      </c>
      <c r="I16" s="23" t="s">
        <v>4</v>
      </c>
      <c r="J16" s="24" t="s">
        <v>5</v>
      </c>
      <c r="K16" s="25" t="s">
        <v>6</v>
      </c>
      <c r="L16" s="23" t="s">
        <v>4</v>
      </c>
      <c r="M16" s="24" t="s">
        <v>5</v>
      </c>
      <c r="N16" s="25" t="s">
        <v>6</v>
      </c>
      <c r="O16" s="23" t="s">
        <v>4</v>
      </c>
      <c r="P16" s="24" t="s">
        <v>5</v>
      </c>
      <c r="Q16" s="25" t="s">
        <v>6</v>
      </c>
      <c r="S16" s="89" t="s">
        <v>4</v>
      </c>
      <c r="T16" s="24" t="s">
        <v>5</v>
      </c>
      <c r="U16" s="25" t="s">
        <v>6</v>
      </c>
    </row>
    <row r="17" spans="1:22" ht="57" thickBot="1">
      <c r="A17" s="84">
        <v>1</v>
      </c>
      <c r="B17" s="3" t="s">
        <v>306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/>
      <c r="M17" s="4">
        <v>1</v>
      </c>
      <c r="N17" s="4"/>
      <c r="O17" s="4">
        <v>1</v>
      </c>
      <c r="P17" s="4"/>
      <c r="Q17" s="4"/>
      <c r="S17" s="85">
        <f>C17+F17+I17+L17+O17</f>
        <v>3</v>
      </c>
      <c r="T17" s="85">
        <f>D17+G17+J17+M17+P17</f>
        <v>2</v>
      </c>
      <c r="U17" s="85">
        <f>E17+H17+K17+N17+Q17</f>
        <v>0</v>
      </c>
    </row>
    <row r="18" spans="1:22" ht="38.25" thickBot="1">
      <c r="A18" s="84">
        <v>2</v>
      </c>
      <c r="B18" s="3" t="s">
        <v>307</v>
      </c>
      <c r="C18" s="55">
        <v>1</v>
      </c>
      <c r="D18" s="55"/>
      <c r="E18" s="55"/>
      <c r="F18" s="55">
        <v>1</v>
      </c>
      <c r="G18" s="55"/>
      <c r="H18" s="55"/>
      <c r="I18" s="55">
        <v>1</v>
      </c>
      <c r="J18" s="55"/>
      <c r="K18" s="55"/>
      <c r="L18" s="55">
        <v>1</v>
      </c>
      <c r="M18" s="55"/>
      <c r="N18" s="55"/>
      <c r="O18" s="55">
        <v>1</v>
      </c>
      <c r="P18" s="55"/>
      <c r="Q18" s="55"/>
      <c r="S18" s="85">
        <f t="shared" ref="S18:S21" si="0">C18+F18+I18+L18+O18</f>
        <v>5</v>
      </c>
      <c r="T18" s="85">
        <f t="shared" ref="T18:T21" si="1">D18+G18+J18+M18+P18</f>
        <v>0</v>
      </c>
      <c r="U18" s="85">
        <f t="shared" ref="U18:U21" si="2">E18+H18+K18+N18+Q18</f>
        <v>0</v>
      </c>
    </row>
    <row r="19" spans="1:22" ht="38.25" thickBot="1">
      <c r="A19" s="84">
        <v>3</v>
      </c>
      <c r="B19" s="3" t="s">
        <v>308</v>
      </c>
      <c r="C19" s="55">
        <v>1</v>
      </c>
      <c r="D19" s="55"/>
      <c r="E19" s="55"/>
      <c r="F19" s="55">
        <v>1</v>
      </c>
      <c r="G19" s="55"/>
      <c r="H19" s="55"/>
      <c r="I19" s="55">
        <v>1</v>
      </c>
      <c r="J19" s="55"/>
      <c r="K19" s="55"/>
      <c r="L19" s="55">
        <v>1</v>
      </c>
      <c r="M19" s="55"/>
      <c r="N19" s="55"/>
      <c r="O19" s="55">
        <v>1</v>
      </c>
      <c r="P19" s="55"/>
      <c r="Q19" s="55"/>
      <c r="S19" s="85">
        <f t="shared" si="0"/>
        <v>5</v>
      </c>
      <c r="T19" s="85">
        <f t="shared" si="1"/>
        <v>0</v>
      </c>
      <c r="U19" s="85">
        <f t="shared" si="2"/>
        <v>0</v>
      </c>
    </row>
    <row r="20" spans="1:22" ht="38.25" thickBot="1">
      <c r="A20" s="84">
        <v>4</v>
      </c>
      <c r="B20" s="3" t="s">
        <v>309</v>
      </c>
      <c r="C20" s="55">
        <v>1</v>
      </c>
      <c r="D20" s="55"/>
      <c r="E20" s="55"/>
      <c r="F20" s="55">
        <v>1</v>
      </c>
      <c r="G20" s="55"/>
      <c r="H20" s="55"/>
      <c r="I20" s="55">
        <v>1</v>
      </c>
      <c r="J20" s="55"/>
      <c r="K20" s="55"/>
      <c r="L20" s="55"/>
      <c r="M20" s="55"/>
      <c r="N20" s="55">
        <v>1</v>
      </c>
      <c r="O20" s="55">
        <v>1</v>
      </c>
      <c r="P20" s="55"/>
      <c r="Q20" s="55"/>
      <c r="S20" s="85">
        <f t="shared" si="0"/>
        <v>4</v>
      </c>
      <c r="T20" s="85">
        <f t="shared" si="1"/>
        <v>0</v>
      </c>
      <c r="U20" s="85">
        <f t="shared" si="2"/>
        <v>1</v>
      </c>
    </row>
    <row r="21" spans="1:22" ht="38.25" thickBot="1">
      <c r="A21" s="84">
        <v>5</v>
      </c>
      <c r="B21" s="3" t="s">
        <v>310</v>
      </c>
      <c r="C21" s="55">
        <v>1</v>
      </c>
      <c r="D21" s="55"/>
      <c r="E21" s="55"/>
      <c r="F21" s="55">
        <v>1</v>
      </c>
      <c r="G21" s="55"/>
      <c r="H21" s="55"/>
      <c r="I21" s="55"/>
      <c r="J21" s="55">
        <v>1</v>
      </c>
      <c r="K21" s="55"/>
      <c r="L21" s="55"/>
      <c r="M21" s="55">
        <v>1</v>
      </c>
      <c r="N21" s="55"/>
      <c r="O21" s="55">
        <v>1</v>
      </c>
      <c r="P21" s="55"/>
      <c r="Q21" s="55"/>
      <c r="S21" s="85">
        <f t="shared" si="0"/>
        <v>3</v>
      </c>
      <c r="T21" s="85">
        <f t="shared" si="1"/>
        <v>2</v>
      </c>
      <c r="U21" s="85">
        <f t="shared" si="2"/>
        <v>0</v>
      </c>
    </row>
    <row r="22" spans="1:22" ht="22.5" thickBot="1">
      <c r="A22" s="141">
        <v>1</v>
      </c>
      <c r="B22" s="240" t="s">
        <v>539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S22" s="93">
        <f>SUM(S17:S21)</f>
        <v>20</v>
      </c>
      <c r="T22" s="93">
        <f>SUM(T17:T21)</f>
        <v>4</v>
      </c>
      <c r="U22" s="93">
        <f>SUM(U17:U21)</f>
        <v>1</v>
      </c>
    </row>
    <row r="23" spans="1:22" ht="22.5" thickBot="1">
      <c r="A23" s="142"/>
      <c r="B23" s="240" t="s">
        <v>461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S23" s="94">
        <f>S22*100/25</f>
        <v>80</v>
      </c>
      <c r="T23" s="94">
        <f>T22*100/25</f>
        <v>16</v>
      </c>
      <c r="U23" s="94">
        <f>U22*100/25</f>
        <v>4</v>
      </c>
    </row>
    <row r="24" spans="1:22" ht="45.75" thickBot="1">
      <c r="A24" s="239"/>
      <c r="B24" s="242" t="s">
        <v>490</v>
      </c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4"/>
      <c r="S24" s="150"/>
      <c r="T24" s="151"/>
      <c r="U24" s="152"/>
      <c r="V24" s="42" t="s">
        <v>470</v>
      </c>
    </row>
  </sheetData>
  <mergeCells count="30">
    <mergeCell ref="S14:U14"/>
    <mergeCell ref="S15:U15"/>
    <mergeCell ref="F15:H15"/>
    <mergeCell ref="I14:K14"/>
    <mergeCell ref="I15:K15"/>
    <mergeCell ref="L14:N14"/>
    <mergeCell ref="L15:N15"/>
    <mergeCell ref="O14:Q14"/>
    <mergeCell ref="O15:Q15"/>
    <mergeCell ref="F14:H14"/>
    <mergeCell ref="A1:E1"/>
    <mergeCell ref="A3:E3"/>
    <mergeCell ref="A4:E4"/>
    <mergeCell ref="A5:E5"/>
    <mergeCell ref="A6:E6"/>
    <mergeCell ref="A12:E12"/>
    <mergeCell ref="C14:E14"/>
    <mergeCell ref="A14:A16"/>
    <mergeCell ref="A7:E7"/>
    <mergeCell ref="A8:E8"/>
    <mergeCell ref="A9:E9"/>
    <mergeCell ref="A10:E10"/>
    <mergeCell ref="A11:E11"/>
    <mergeCell ref="B14:B16"/>
    <mergeCell ref="C15:E15"/>
    <mergeCell ref="A22:A24"/>
    <mergeCell ref="S24:U24"/>
    <mergeCell ref="B22:Q22"/>
    <mergeCell ref="B23:Q23"/>
    <mergeCell ref="B24:Q24"/>
  </mergeCells>
  <dataValidations count="1">
    <dataValidation type="custom" operator="greaterThan" allowBlank="1" showInputMessage="1" showErrorMessage="1" sqref="S24">
      <formula1>75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D10" sqref="D10"/>
    </sheetView>
  </sheetViews>
  <sheetFormatPr defaultRowHeight="15"/>
  <cols>
    <col min="2" max="2" width="41" customWidth="1"/>
  </cols>
  <sheetData>
    <row r="1" spans="1:5" ht="19.5" thickBot="1">
      <c r="A1" s="236" t="s">
        <v>397</v>
      </c>
      <c r="B1" s="237"/>
      <c r="C1" s="237"/>
      <c r="D1" s="237"/>
      <c r="E1" s="247"/>
    </row>
    <row r="3" spans="1:5" ht="15.75" thickBot="1"/>
    <row r="4" spans="1:5" ht="19.5" thickBot="1">
      <c r="A4" s="219" t="s">
        <v>1</v>
      </c>
      <c r="B4" s="219" t="s">
        <v>2</v>
      </c>
      <c r="C4" s="233" t="s">
        <v>3</v>
      </c>
      <c r="D4" s="234"/>
      <c r="E4" s="235"/>
    </row>
    <row r="5" spans="1:5" ht="22.5" thickBot="1">
      <c r="A5" s="220"/>
      <c r="B5" s="220"/>
      <c r="C5" s="23" t="s">
        <v>4</v>
      </c>
      <c r="D5" s="24" t="s">
        <v>5</v>
      </c>
      <c r="E5" s="25" t="s">
        <v>6</v>
      </c>
    </row>
    <row r="6" spans="1:5" ht="19.5" thickBot="1">
      <c r="A6" s="72">
        <v>1</v>
      </c>
      <c r="B6" s="71" t="s">
        <v>398</v>
      </c>
      <c r="C6" s="124"/>
      <c r="D6" s="125">
        <v>1</v>
      </c>
      <c r="E6" s="124"/>
    </row>
    <row r="7" spans="1:5" ht="19.5" thickBot="1">
      <c r="A7" s="72">
        <v>2</v>
      </c>
      <c r="B7" s="71" t="s">
        <v>399</v>
      </c>
      <c r="C7" s="124"/>
      <c r="D7" s="124"/>
      <c r="E7" s="127">
        <v>1</v>
      </c>
    </row>
    <row r="8" spans="1:5" ht="19.5" thickBot="1">
      <c r="A8" s="72">
        <v>3</v>
      </c>
      <c r="B8" s="71" t="s">
        <v>400</v>
      </c>
      <c r="C8" s="124"/>
      <c r="D8" s="125">
        <v>1</v>
      </c>
      <c r="E8" s="124"/>
    </row>
    <row r="9" spans="1:5" ht="38.25" thickBot="1">
      <c r="A9" s="72">
        <v>4</v>
      </c>
      <c r="B9" s="71" t="s">
        <v>401</v>
      </c>
      <c r="C9" s="124"/>
      <c r="D9" s="124"/>
      <c r="E9" s="127">
        <v>1</v>
      </c>
    </row>
    <row r="10" spans="1:5" ht="38.25" thickBot="1">
      <c r="A10" s="72">
        <v>5</v>
      </c>
      <c r="B10" s="71" t="s">
        <v>402</v>
      </c>
      <c r="C10" s="124"/>
      <c r="D10" s="125">
        <v>1</v>
      </c>
      <c r="E10" s="124"/>
    </row>
    <row r="11" spans="1:5" ht="19.5" thickBot="1">
      <c r="A11" s="72">
        <v>6</v>
      </c>
      <c r="B11" s="71" t="s">
        <v>403</v>
      </c>
      <c r="C11" s="123">
        <v>1</v>
      </c>
      <c r="D11" s="124"/>
      <c r="E11" s="124"/>
    </row>
    <row r="12" spans="1:5" ht="38.25" thickBot="1">
      <c r="A12" s="72">
        <v>7</v>
      </c>
      <c r="B12" s="71" t="s">
        <v>404</v>
      </c>
      <c r="C12" s="123">
        <v>1</v>
      </c>
      <c r="D12" s="124"/>
      <c r="E12" s="124"/>
    </row>
    <row r="13" spans="1:5" ht="38.25" thickBot="1">
      <c r="A13" s="72">
        <v>8</v>
      </c>
      <c r="B13" s="71" t="s">
        <v>530</v>
      </c>
      <c r="C13" s="123">
        <v>1</v>
      </c>
      <c r="D13" s="124"/>
      <c r="E13" s="124"/>
    </row>
  </sheetData>
  <mergeCells count="4">
    <mergeCell ref="A1:E1"/>
    <mergeCell ref="A4:A5"/>
    <mergeCell ref="B4:B5"/>
    <mergeCell ref="C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D8" sqref="D8"/>
    </sheetView>
  </sheetViews>
  <sheetFormatPr defaultRowHeight="15"/>
  <cols>
    <col min="1" max="1" width="6.5703125" style="54" bestFit="1" customWidth="1"/>
    <col min="2" max="2" width="24.42578125" style="54" customWidth="1"/>
    <col min="3" max="3" width="32.7109375" style="54" customWidth="1"/>
    <col min="4" max="4" width="27.7109375" style="54" customWidth="1"/>
    <col min="5" max="5" width="25.7109375" style="54" customWidth="1"/>
    <col min="6" max="6" width="24.28515625" style="54" customWidth="1"/>
    <col min="7" max="7" width="21.5703125" customWidth="1"/>
  </cols>
  <sheetData>
    <row r="1" spans="1:7" ht="24" customHeight="1" thickBot="1">
      <c r="A1" s="226" t="s">
        <v>405</v>
      </c>
      <c r="B1" s="227"/>
      <c r="C1" s="227"/>
      <c r="D1" s="227"/>
      <c r="E1" s="228"/>
    </row>
    <row r="3" spans="1:7">
      <c r="A3" s="172" t="s">
        <v>406</v>
      </c>
      <c r="B3" s="172"/>
      <c r="C3" s="172"/>
      <c r="D3" s="172"/>
      <c r="E3" s="172"/>
    </row>
    <row r="4" spans="1:7">
      <c r="A4" s="172" t="s">
        <v>144</v>
      </c>
      <c r="B4" s="172"/>
      <c r="C4" s="172"/>
      <c r="D4" s="172"/>
      <c r="E4" s="172"/>
    </row>
    <row r="5" spans="1:7">
      <c r="A5" s="172" t="s">
        <v>145</v>
      </c>
      <c r="B5" s="172"/>
      <c r="C5" s="172"/>
      <c r="D5" s="172"/>
      <c r="E5" s="172"/>
    </row>
    <row r="6" spans="1:7">
      <c r="A6" s="172" t="s">
        <v>387</v>
      </c>
      <c r="B6" s="172"/>
      <c r="C6" s="172"/>
      <c r="D6" s="172"/>
      <c r="E6" s="172"/>
    </row>
    <row r="7" spans="1:7" ht="15.75" thickBot="1"/>
    <row r="8" spans="1:7" ht="153" thickBot="1">
      <c r="A8" s="68" t="s">
        <v>388</v>
      </c>
      <c r="B8" s="66" t="s">
        <v>407</v>
      </c>
      <c r="C8" s="67" t="s">
        <v>378</v>
      </c>
      <c r="D8" s="67" t="s">
        <v>379</v>
      </c>
      <c r="E8" s="67" t="s">
        <v>380</v>
      </c>
      <c r="F8" s="67" t="s">
        <v>381</v>
      </c>
      <c r="G8" s="67" t="s">
        <v>382</v>
      </c>
    </row>
    <row r="9" spans="1:7" ht="19.5" thickBot="1">
      <c r="A9" s="48" t="s">
        <v>383</v>
      </c>
      <c r="B9" s="48"/>
      <c r="C9" s="65"/>
      <c r="D9" s="65"/>
      <c r="E9" s="65"/>
      <c r="F9" s="65"/>
      <c r="G9" s="65"/>
    </row>
    <row r="10" spans="1:7" ht="19.5" thickBot="1">
      <c r="A10" s="48" t="s">
        <v>384</v>
      </c>
      <c r="B10" s="48"/>
      <c r="C10" s="65"/>
      <c r="D10" s="65"/>
      <c r="E10" s="65"/>
      <c r="F10" s="65"/>
      <c r="G10" s="65"/>
    </row>
    <row r="11" spans="1:7" ht="19.5" thickBot="1">
      <c r="A11" s="48" t="s">
        <v>385</v>
      </c>
      <c r="B11" s="48"/>
      <c r="C11" s="65"/>
      <c r="D11" s="65"/>
      <c r="E11" s="65"/>
      <c r="F11" s="65"/>
      <c r="G11" s="65"/>
    </row>
  </sheetData>
  <mergeCells count="5">
    <mergeCell ref="A1:E1"/>
    <mergeCell ref="A3:E3"/>
    <mergeCell ref="A4:E4"/>
    <mergeCell ref="A5:E5"/>
    <mergeCell ref="A6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7"/>
  <sheetViews>
    <sheetView topLeftCell="I38" workbookViewId="0">
      <selection activeCell="V46" sqref="V46"/>
    </sheetView>
  </sheetViews>
  <sheetFormatPr defaultRowHeight="15"/>
  <cols>
    <col min="1" max="1" width="9.85546875" style="83" customWidth="1"/>
    <col min="2" max="2" width="99" customWidth="1"/>
    <col min="3" max="3" width="9.7109375" customWidth="1"/>
    <col min="4" max="4" width="10.140625" customWidth="1"/>
    <col min="5" max="5" width="13.5703125" customWidth="1"/>
    <col min="19" max="19" width="14" bestFit="1" customWidth="1"/>
    <col min="22" max="22" width="28.28515625" customWidth="1"/>
  </cols>
  <sheetData>
    <row r="1" spans="1:22" ht="32.25" customHeight="1">
      <c r="A1" s="159" t="s">
        <v>0</v>
      </c>
      <c r="B1" s="159"/>
      <c r="C1" s="159"/>
      <c r="D1" s="159"/>
      <c r="E1" s="159"/>
    </row>
    <row r="2" spans="1:22" ht="21.75" customHeight="1">
      <c r="A2" s="160" t="s">
        <v>18</v>
      </c>
      <c r="B2" s="160"/>
      <c r="C2" s="160"/>
      <c r="D2" s="160"/>
      <c r="E2" s="160"/>
    </row>
    <row r="3" spans="1:22" ht="41.25" customHeight="1">
      <c r="A3" s="161" t="s">
        <v>408</v>
      </c>
      <c r="B3" s="161"/>
      <c r="C3" s="161"/>
      <c r="D3" s="161"/>
      <c r="E3" s="161"/>
    </row>
    <row r="4" spans="1:22">
      <c r="A4" s="161" t="s">
        <v>141</v>
      </c>
      <c r="B4" s="161"/>
      <c r="C4" s="161"/>
      <c r="D4" s="161"/>
      <c r="E4" s="161"/>
    </row>
    <row r="5" spans="1:22">
      <c r="A5" s="161" t="s">
        <v>456</v>
      </c>
      <c r="B5" s="161"/>
      <c r="C5" s="161"/>
      <c r="D5" s="161"/>
      <c r="E5" s="161"/>
    </row>
    <row r="6" spans="1:22">
      <c r="A6" s="161" t="s">
        <v>457</v>
      </c>
      <c r="B6" s="161"/>
      <c r="C6" s="161"/>
      <c r="D6" s="161"/>
      <c r="E6" s="161"/>
    </row>
    <row r="7" spans="1:22">
      <c r="A7" s="161" t="s">
        <v>303</v>
      </c>
      <c r="B7" s="161"/>
      <c r="C7" s="161"/>
      <c r="D7" s="161"/>
      <c r="E7" s="161"/>
    </row>
    <row r="8" spans="1:22">
      <c r="A8" s="161" t="s">
        <v>458</v>
      </c>
      <c r="B8" s="161"/>
      <c r="C8" s="161"/>
      <c r="D8" s="161"/>
      <c r="E8" s="161"/>
    </row>
    <row r="9" spans="1:22" ht="37.5" customHeight="1">
      <c r="A9" s="163"/>
      <c r="B9" s="164"/>
      <c r="C9" s="164"/>
      <c r="D9" s="164"/>
      <c r="E9" s="164"/>
    </row>
    <row r="10" spans="1:22" ht="21.75" customHeight="1">
      <c r="A10" s="156" t="s">
        <v>1</v>
      </c>
      <c r="B10" s="162" t="s">
        <v>2</v>
      </c>
      <c r="C10" s="156" t="s">
        <v>20</v>
      </c>
      <c r="D10" s="156"/>
      <c r="E10" s="156"/>
      <c r="F10" s="156" t="s">
        <v>21</v>
      </c>
      <c r="G10" s="156"/>
      <c r="H10" s="156"/>
      <c r="I10" s="156" t="s">
        <v>22</v>
      </c>
      <c r="J10" s="156"/>
      <c r="K10" s="156"/>
      <c r="L10" s="156" t="s">
        <v>23</v>
      </c>
      <c r="M10" s="156"/>
      <c r="N10" s="156"/>
      <c r="O10" s="156" t="s">
        <v>24</v>
      </c>
      <c r="P10" s="156"/>
      <c r="Q10" s="156"/>
      <c r="S10" s="156" t="s">
        <v>25</v>
      </c>
      <c r="T10" s="156"/>
      <c r="U10" s="156"/>
      <c r="V10" s="8" t="s">
        <v>463</v>
      </c>
    </row>
    <row r="11" spans="1:22" ht="21.75">
      <c r="A11" s="156"/>
      <c r="B11" s="162"/>
      <c r="C11" s="23" t="s">
        <v>4</v>
      </c>
      <c r="D11" s="24" t="s">
        <v>5</v>
      </c>
      <c r="E11" s="25" t="s">
        <v>6</v>
      </c>
      <c r="F11" s="23" t="s">
        <v>4</v>
      </c>
      <c r="G11" s="24" t="s">
        <v>5</v>
      </c>
      <c r="H11" s="25" t="s">
        <v>6</v>
      </c>
      <c r="I11" s="23" t="s">
        <v>4</v>
      </c>
      <c r="J11" s="24" t="s">
        <v>5</v>
      </c>
      <c r="K11" s="25" t="s">
        <v>6</v>
      </c>
      <c r="L11" s="23" t="s">
        <v>4</v>
      </c>
      <c r="M11" s="24" t="s">
        <v>5</v>
      </c>
      <c r="N11" s="25" t="s">
        <v>6</v>
      </c>
      <c r="O11" s="23" t="s">
        <v>4</v>
      </c>
      <c r="P11" s="24" t="s">
        <v>5</v>
      </c>
      <c r="Q11" s="25" t="s">
        <v>6</v>
      </c>
      <c r="S11" s="23" t="s">
        <v>4</v>
      </c>
      <c r="T11" s="24" t="s">
        <v>5</v>
      </c>
      <c r="U11" s="25" t="s">
        <v>6</v>
      </c>
    </row>
    <row r="12" spans="1:22" ht="21.75">
      <c r="A12" s="98"/>
      <c r="B12" s="50" t="s">
        <v>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S12" s="11"/>
      <c r="T12" s="11"/>
      <c r="U12" s="11"/>
    </row>
    <row r="13" spans="1:22" ht="21.75">
      <c r="A13" s="53">
        <v>1</v>
      </c>
      <c r="B13" s="50" t="s">
        <v>459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S13" s="11"/>
      <c r="T13" s="11"/>
      <c r="U13" s="11"/>
    </row>
    <row r="14" spans="1:22" ht="37.5">
      <c r="A14" s="80">
        <v>1.1000000000000001</v>
      </c>
      <c r="B14" s="15" t="s">
        <v>8</v>
      </c>
      <c r="C14" s="16">
        <v>1</v>
      </c>
      <c r="D14" s="17"/>
      <c r="E14" s="16"/>
      <c r="F14" s="16"/>
      <c r="G14" s="17"/>
      <c r="H14" s="16">
        <v>1</v>
      </c>
      <c r="I14" s="16">
        <v>1</v>
      </c>
      <c r="J14" s="17"/>
      <c r="K14" s="16"/>
      <c r="L14" s="16">
        <v>1</v>
      </c>
      <c r="M14" s="17"/>
      <c r="N14" s="16"/>
      <c r="O14" s="16"/>
      <c r="P14" s="17"/>
      <c r="Q14" s="16">
        <v>1</v>
      </c>
      <c r="S14" s="16">
        <f t="shared" ref="S14:U16" si="0">C14+F14+I14+L14+O14</f>
        <v>3</v>
      </c>
      <c r="T14" s="73">
        <f t="shared" si="0"/>
        <v>0</v>
      </c>
      <c r="U14" s="73">
        <f t="shared" si="0"/>
        <v>2</v>
      </c>
    </row>
    <row r="15" spans="1:22" ht="18.75">
      <c r="A15" s="80">
        <v>1.2</v>
      </c>
      <c r="B15" s="15" t="s">
        <v>9</v>
      </c>
      <c r="C15" s="16">
        <v>1</v>
      </c>
      <c r="D15" s="17"/>
      <c r="E15" s="16"/>
      <c r="F15" s="73">
        <v>1</v>
      </c>
      <c r="G15" s="74"/>
      <c r="H15" s="73"/>
      <c r="I15" s="73">
        <v>1</v>
      </c>
      <c r="J15" s="74"/>
      <c r="K15" s="73"/>
      <c r="L15" s="73">
        <v>1</v>
      </c>
      <c r="M15" s="74"/>
      <c r="N15" s="73"/>
      <c r="O15" s="73">
        <v>1</v>
      </c>
      <c r="P15" s="74"/>
      <c r="Q15" s="73"/>
      <c r="S15" s="73">
        <f t="shared" si="0"/>
        <v>5</v>
      </c>
      <c r="T15" s="73">
        <f t="shared" si="0"/>
        <v>0</v>
      </c>
      <c r="U15" s="73">
        <f t="shared" si="0"/>
        <v>0</v>
      </c>
    </row>
    <row r="16" spans="1:22" ht="37.5">
      <c r="A16" s="80">
        <v>1.3</v>
      </c>
      <c r="B16" s="15" t="s">
        <v>10</v>
      </c>
      <c r="C16" s="73">
        <v>1</v>
      </c>
      <c r="D16" s="74"/>
      <c r="E16" s="73"/>
      <c r="F16" s="73"/>
      <c r="G16" s="74"/>
      <c r="H16" s="73">
        <v>1</v>
      </c>
      <c r="I16" s="73">
        <v>1</v>
      </c>
      <c r="J16" s="74"/>
      <c r="K16" s="73"/>
      <c r="L16" s="73">
        <v>1</v>
      </c>
      <c r="M16" s="74"/>
      <c r="N16" s="73"/>
      <c r="O16" s="73"/>
      <c r="P16" s="74"/>
      <c r="Q16" s="73">
        <v>1</v>
      </c>
      <c r="S16" s="73">
        <f t="shared" si="0"/>
        <v>3</v>
      </c>
      <c r="T16" s="73">
        <f t="shared" si="0"/>
        <v>0</v>
      </c>
      <c r="U16" s="73">
        <f t="shared" si="0"/>
        <v>2</v>
      </c>
    </row>
    <row r="17" spans="1:21" ht="43.5">
      <c r="A17" s="157">
        <v>1.4</v>
      </c>
      <c r="B17" s="129" t="s">
        <v>548</v>
      </c>
      <c r="C17" s="90"/>
      <c r="D17" s="91"/>
      <c r="E17" s="90"/>
      <c r="F17" s="90"/>
      <c r="G17" s="91"/>
      <c r="H17" s="90"/>
      <c r="I17" s="90"/>
      <c r="J17" s="91"/>
      <c r="K17" s="90"/>
      <c r="L17" s="90"/>
      <c r="M17" s="91"/>
      <c r="N17" s="90"/>
      <c r="O17" s="90"/>
      <c r="P17" s="91"/>
      <c r="Q17" s="90"/>
      <c r="R17" s="92"/>
      <c r="S17" s="90"/>
      <c r="T17" s="91"/>
      <c r="U17" s="90"/>
    </row>
    <row r="18" spans="1:21" ht="18.75">
      <c r="A18" s="158"/>
      <c r="B18" s="75" t="s">
        <v>414</v>
      </c>
      <c r="C18" s="73">
        <v>1</v>
      </c>
      <c r="D18" s="74"/>
      <c r="E18" s="73"/>
      <c r="F18" s="73">
        <v>1</v>
      </c>
      <c r="G18" s="74"/>
      <c r="H18" s="73"/>
      <c r="I18" s="73">
        <v>1</v>
      </c>
      <c r="J18" s="74"/>
      <c r="K18" s="73"/>
      <c r="L18" s="73">
        <v>1</v>
      </c>
      <c r="M18" s="74"/>
      <c r="N18" s="73"/>
      <c r="O18" s="73">
        <v>1</v>
      </c>
      <c r="P18" s="74"/>
      <c r="Q18" s="73"/>
      <c r="S18" s="73">
        <f t="shared" ref="S18:S25" si="1">C18+F18+I18+L18+O18</f>
        <v>5</v>
      </c>
      <c r="T18" s="73">
        <f t="shared" ref="T18:T25" si="2">D18+G18+J18+M18+P18</f>
        <v>0</v>
      </c>
      <c r="U18" s="73">
        <f t="shared" ref="U18:U25" si="3">E18+H18+K18+N18+Q18</f>
        <v>0</v>
      </c>
    </row>
    <row r="19" spans="1:21" ht="18.75">
      <c r="A19" s="158"/>
      <c r="B19" s="75" t="s">
        <v>415</v>
      </c>
      <c r="C19" s="73">
        <v>1</v>
      </c>
      <c r="D19" s="74"/>
      <c r="E19" s="73"/>
      <c r="F19" s="73">
        <v>1</v>
      </c>
      <c r="G19" s="74"/>
      <c r="H19" s="73"/>
      <c r="I19" s="73">
        <v>1</v>
      </c>
      <c r="J19" s="74"/>
      <c r="K19" s="73"/>
      <c r="L19" s="73">
        <v>1</v>
      </c>
      <c r="M19" s="74"/>
      <c r="N19" s="73"/>
      <c r="O19" s="73"/>
      <c r="P19" s="74"/>
      <c r="Q19" s="73">
        <v>1</v>
      </c>
      <c r="S19" s="73">
        <f t="shared" si="1"/>
        <v>4</v>
      </c>
      <c r="T19" s="73">
        <f t="shared" si="2"/>
        <v>0</v>
      </c>
      <c r="U19" s="73">
        <f t="shared" si="3"/>
        <v>1</v>
      </c>
    </row>
    <row r="20" spans="1:21" ht="18.75">
      <c r="A20" s="158"/>
      <c r="B20" s="75" t="s">
        <v>416</v>
      </c>
      <c r="C20" s="73">
        <v>1</v>
      </c>
      <c r="D20" s="74"/>
      <c r="E20" s="73"/>
      <c r="F20" s="73">
        <v>1</v>
      </c>
      <c r="G20" s="74"/>
      <c r="H20" s="73"/>
      <c r="I20" s="73">
        <v>1</v>
      </c>
      <c r="J20" s="74"/>
      <c r="K20" s="73"/>
      <c r="L20" s="73">
        <v>1</v>
      </c>
      <c r="M20" s="74"/>
      <c r="N20" s="73"/>
      <c r="O20" s="73">
        <v>1</v>
      </c>
      <c r="P20" s="74"/>
      <c r="Q20" s="73"/>
      <c r="S20" s="73">
        <f t="shared" si="1"/>
        <v>5</v>
      </c>
      <c r="T20" s="73">
        <f t="shared" si="2"/>
        <v>0</v>
      </c>
      <c r="U20" s="73">
        <f t="shared" si="3"/>
        <v>0</v>
      </c>
    </row>
    <row r="21" spans="1:21" ht="37.5">
      <c r="A21" s="158"/>
      <c r="B21" s="75" t="s">
        <v>417</v>
      </c>
      <c r="C21" s="73">
        <v>1</v>
      </c>
      <c r="D21" s="74"/>
      <c r="E21" s="73"/>
      <c r="F21" s="73">
        <v>1</v>
      </c>
      <c r="G21" s="74"/>
      <c r="H21" s="73"/>
      <c r="I21" s="73"/>
      <c r="J21" s="74"/>
      <c r="K21" s="73">
        <v>1</v>
      </c>
      <c r="L21" s="73">
        <v>1</v>
      </c>
      <c r="M21" s="74"/>
      <c r="N21" s="73"/>
      <c r="O21" s="73">
        <v>1</v>
      </c>
      <c r="P21" s="74"/>
      <c r="Q21" s="73"/>
      <c r="S21" s="73">
        <f t="shared" si="1"/>
        <v>4</v>
      </c>
      <c r="T21" s="73">
        <f t="shared" si="2"/>
        <v>0</v>
      </c>
      <c r="U21" s="73">
        <f t="shared" si="3"/>
        <v>1</v>
      </c>
    </row>
    <row r="22" spans="1:21" ht="18.75">
      <c r="A22" s="158"/>
      <c r="B22" s="75" t="s">
        <v>418</v>
      </c>
      <c r="C22" s="73">
        <v>1</v>
      </c>
      <c r="D22" s="74"/>
      <c r="E22" s="73"/>
      <c r="F22" s="73"/>
      <c r="G22" s="74">
        <v>1</v>
      </c>
      <c r="H22" s="73"/>
      <c r="I22" s="73">
        <v>1</v>
      </c>
      <c r="J22" s="74"/>
      <c r="K22" s="73"/>
      <c r="L22" s="73">
        <v>1</v>
      </c>
      <c r="M22" s="74"/>
      <c r="N22" s="73"/>
      <c r="O22" s="73">
        <v>1</v>
      </c>
      <c r="P22" s="17"/>
      <c r="Q22" s="16"/>
      <c r="S22" s="73">
        <f t="shared" si="1"/>
        <v>4</v>
      </c>
      <c r="T22" s="73">
        <f t="shared" si="2"/>
        <v>1</v>
      </c>
      <c r="U22" s="73">
        <f t="shared" si="3"/>
        <v>0</v>
      </c>
    </row>
    <row r="23" spans="1:21" ht="18.75">
      <c r="A23" s="158"/>
      <c r="B23" s="75" t="s">
        <v>419</v>
      </c>
      <c r="C23" s="73">
        <v>1</v>
      </c>
      <c r="D23" s="74"/>
      <c r="E23" s="73"/>
      <c r="F23" s="73">
        <v>1</v>
      </c>
      <c r="G23" s="74"/>
      <c r="H23" s="73"/>
      <c r="I23" s="73">
        <v>1</v>
      </c>
      <c r="J23" s="74"/>
      <c r="K23" s="73"/>
      <c r="L23" s="73">
        <v>1</v>
      </c>
      <c r="M23" s="74"/>
      <c r="N23" s="73"/>
      <c r="O23" s="73"/>
      <c r="P23" s="74"/>
      <c r="Q23" s="73">
        <v>1</v>
      </c>
      <c r="S23" s="73">
        <f t="shared" si="1"/>
        <v>4</v>
      </c>
      <c r="T23" s="73">
        <f t="shared" si="2"/>
        <v>0</v>
      </c>
      <c r="U23" s="73">
        <f t="shared" si="3"/>
        <v>1</v>
      </c>
    </row>
    <row r="24" spans="1:21" ht="18.75">
      <c r="A24" s="158"/>
      <c r="B24" s="75" t="s">
        <v>420</v>
      </c>
      <c r="C24" s="73">
        <v>1</v>
      </c>
      <c r="D24" s="74"/>
      <c r="E24" s="73"/>
      <c r="F24" s="73"/>
      <c r="G24" s="74"/>
      <c r="H24" s="73">
        <v>1</v>
      </c>
      <c r="I24" s="73">
        <v>1</v>
      </c>
      <c r="J24" s="74"/>
      <c r="K24" s="73"/>
      <c r="L24" s="73">
        <v>1</v>
      </c>
      <c r="M24" s="74"/>
      <c r="N24" s="73"/>
      <c r="O24" s="73">
        <v>1</v>
      </c>
      <c r="P24" s="74"/>
      <c r="Q24" s="73"/>
      <c r="S24" s="73">
        <f t="shared" si="1"/>
        <v>4</v>
      </c>
      <c r="T24" s="73">
        <f t="shared" si="2"/>
        <v>0</v>
      </c>
      <c r="U24" s="73">
        <f t="shared" si="3"/>
        <v>1</v>
      </c>
    </row>
    <row r="25" spans="1:21" ht="37.5">
      <c r="A25" s="158"/>
      <c r="B25" s="75" t="s">
        <v>421</v>
      </c>
      <c r="C25" s="73">
        <v>1</v>
      </c>
      <c r="D25" s="74"/>
      <c r="E25" s="73"/>
      <c r="F25" s="73"/>
      <c r="G25" s="74">
        <v>1</v>
      </c>
      <c r="H25" s="73"/>
      <c r="I25" s="73">
        <v>1</v>
      </c>
      <c r="J25" s="74"/>
      <c r="K25" s="73"/>
      <c r="L25" s="73">
        <v>1</v>
      </c>
      <c r="M25" s="74"/>
      <c r="N25" s="73"/>
      <c r="O25" s="73">
        <v>1</v>
      </c>
      <c r="P25" s="74"/>
      <c r="Q25" s="73"/>
      <c r="S25" s="73">
        <f t="shared" si="1"/>
        <v>4</v>
      </c>
      <c r="T25" s="73">
        <f t="shared" si="2"/>
        <v>1</v>
      </c>
      <c r="U25" s="73">
        <f t="shared" si="3"/>
        <v>0</v>
      </c>
    </row>
    <row r="26" spans="1:21" ht="21.75">
      <c r="A26" s="158"/>
      <c r="B26" s="50" t="s">
        <v>11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S26" s="18"/>
      <c r="T26" s="18"/>
      <c r="U26" s="18"/>
    </row>
    <row r="27" spans="1:21" ht="50.25" customHeight="1">
      <c r="A27" s="158"/>
      <c r="B27" s="75" t="s">
        <v>422</v>
      </c>
      <c r="C27" s="73">
        <v>1</v>
      </c>
      <c r="D27" s="74"/>
      <c r="E27" s="73"/>
      <c r="F27" s="73">
        <v>1</v>
      </c>
      <c r="G27" s="74"/>
      <c r="H27" s="73"/>
      <c r="I27" s="73">
        <v>1</v>
      </c>
      <c r="J27" s="74"/>
      <c r="K27" s="73"/>
      <c r="L27" s="73">
        <v>1</v>
      </c>
      <c r="M27" s="74"/>
      <c r="N27" s="73"/>
      <c r="O27" s="73"/>
      <c r="P27" s="74"/>
      <c r="Q27" s="73">
        <v>1</v>
      </c>
      <c r="S27" s="73">
        <f t="shared" ref="S27:S32" si="4">C27+F27+I27+L27+O27</f>
        <v>4</v>
      </c>
      <c r="T27" s="73">
        <f t="shared" ref="T27:T32" si="5">D27+G27+J27+M27+P27</f>
        <v>0</v>
      </c>
      <c r="U27" s="73">
        <f t="shared" ref="U27:U32" si="6">E27+H27+K27+N27+Q27</f>
        <v>1</v>
      </c>
    </row>
    <row r="28" spans="1:21" ht="37.5">
      <c r="A28" s="80">
        <v>1.5</v>
      </c>
      <c r="B28" s="75" t="s">
        <v>423</v>
      </c>
      <c r="C28" s="73">
        <v>1</v>
      </c>
      <c r="D28" s="74"/>
      <c r="E28" s="73"/>
      <c r="F28" s="73"/>
      <c r="G28" s="74">
        <v>1</v>
      </c>
      <c r="H28" s="73"/>
      <c r="I28" s="73">
        <v>1</v>
      </c>
      <c r="J28" s="74"/>
      <c r="K28" s="73"/>
      <c r="L28" s="73">
        <v>1</v>
      </c>
      <c r="M28" s="74"/>
      <c r="N28" s="73"/>
      <c r="O28" s="73"/>
      <c r="P28" s="74"/>
      <c r="Q28" s="73">
        <v>1</v>
      </c>
      <c r="S28" s="73">
        <f t="shared" si="4"/>
        <v>3</v>
      </c>
      <c r="T28" s="73">
        <f t="shared" si="5"/>
        <v>1</v>
      </c>
      <c r="U28" s="73">
        <f t="shared" si="6"/>
        <v>1</v>
      </c>
    </row>
    <row r="29" spans="1:21" ht="18.75">
      <c r="A29" s="80">
        <v>1.6</v>
      </c>
      <c r="B29" s="75" t="s">
        <v>424</v>
      </c>
      <c r="C29" s="73">
        <v>1</v>
      </c>
      <c r="D29" s="74"/>
      <c r="E29" s="73"/>
      <c r="F29" s="73"/>
      <c r="G29" s="74">
        <v>1</v>
      </c>
      <c r="H29" s="73"/>
      <c r="I29" s="73">
        <v>1</v>
      </c>
      <c r="J29" s="74"/>
      <c r="K29" s="73"/>
      <c r="L29" s="73">
        <v>1</v>
      </c>
      <c r="M29" s="74"/>
      <c r="N29" s="73"/>
      <c r="O29" s="73">
        <v>1</v>
      </c>
      <c r="P29" s="74"/>
      <c r="Q29" s="73"/>
      <c r="S29" s="73">
        <f t="shared" si="4"/>
        <v>4</v>
      </c>
      <c r="T29" s="73">
        <f t="shared" si="5"/>
        <v>1</v>
      </c>
      <c r="U29" s="73">
        <f t="shared" si="6"/>
        <v>0</v>
      </c>
    </row>
    <row r="30" spans="1:21" ht="37.5">
      <c r="A30" s="80">
        <v>1.7</v>
      </c>
      <c r="B30" s="75" t="s">
        <v>425</v>
      </c>
      <c r="C30" s="73">
        <v>1</v>
      </c>
      <c r="D30" s="74"/>
      <c r="E30" s="73"/>
      <c r="F30" s="73">
        <v>1</v>
      </c>
      <c r="G30" s="74"/>
      <c r="H30" s="73"/>
      <c r="I30" s="73">
        <v>1</v>
      </c>
      <c r="J30" s="74"/>
      <c r="K30" s="73"/>
      <c r="L30" s="73">
        <v>1</v>
      </c>
      <c r="M30" s="74"/>
      <c r="N30" s="73"/>
      <c r="O30" s="73">
        <v>1</v>
      </c>
      <c r="P30" s="74"/>
      <c r="Q30" s="73"/>
      <c r="S30" s="73">
        <f t="shared" si="4"/>
        <v>5</v>
      </c>
      <c r="T30" s="73">
        <f t="shared" si="5"/>
        <v>0</v>
      </c>
      <c r="U30" s="73">
        <f t="shared" si="6"/>
        <v>0</v>
      </c>
    </row>
    <row r="31" spans="1:21" ht="18.75">
      <c r="A31" s="80">
        <v>1.8</v>
      </c>
      <c r="B31" s="75" t="s">
        <v>426</v>
      </c>
      <c r="C31" s="73">
        <v>1</v>
      </c>
      <c r="D31" s="74"/>
      <c r="E31" s="73"/>
      <c r="F31" s="73">
        <v>1</v>
      </c>
      <c r="G31" s="74"/>
      <c r="H31" s="73"/>
      <c r="I31" s="73">
        <v>1</v>
      </c>
      <c r="J31" s="74"/>
      <c r="K31" s="73"/>
      <c r="L31" s="73">
        <v>1</v>
      </c>
      <c r="M31" s="74"/>
      <c r="N31" s="73"/>
      <c r="O31" s="73">
        <v>1</v>
      </c>
      <c r="P31" s="74"/>
      <c r="Q31" s="73"/>
      <c r="S31" s="73">
        <f t="shared" si="4"/>
        <v>5</v>
      </c>
      <c r="T31" s="73">
        <f t="shared" si="5"/>
        <v>0</v>
      </c>
      <c r="U31" s="73">
        <f t="shared" si="6"/>
        <v>0</v>
      </c>
    </row>
    <row r="32" spans="1:21" ht="18.75">
      <c r="A32" s="80">
        <v>1.9</v>
      </c>
      <c r="B32" s="75" t="s">
        <v>427</v>
      </c>
      <c r="C32" s="73">
        <v>1</v>
      </c>
      <c r="D32" s="74"/>
      <c r="E32" s="73"/>
      <c r="F32" s="73"/>
      <c r="G32" s="74"/>
      <c r="H32" s="73">
        <v>1</v>
      </c>
      <c r="I32" s="73"/>
      <c r="J32" s="74"/>
      <c r="K32" s="73">
        <v>1</v>
      </c>
      <c r="L32" s="73">
        <v>1</v>
      </c>
      <c r="M32" s="74"/>
      <c r="N32" s="73"/>
      <c r="O32" s="73">
        <v>1</v>
      </c>
      <c r="P32" s="74"/>
      <c r="Q32" s="73"/>
      <c r="S32" s="73">
        <f t="shared" si="4"/>
        <v>3</v>
      </c>
      <c r="T32" s="73">
        <f t="shared" si="5"/>
        <v>0</v>
      </c>
      <c r="U32" s="73">
        <f t="shared" si="6"/>
        <v>2</v>
      </c>
    </row>
    <row r="33" spans="1:22" ht="21.75">
      <c r="A33" s="141" t="s">
        <v>460</v>
      </c>
      <c r="B33" s="144" t="s">
        <v>459</v>
      </c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S33" s="93">
        <f>SUM(S14:S32)</f>
        <v>69</v>
      </c>
      <c r="T33" s="93">
        <f>SUM(T14:T32)</f>
        <v>4</v>
      </c>
      <c r="U33" s="93">
        <f>SUM(U14:U32)</f>
        <v>12</v>
      </c>
      <c r="V33" s="130" t="s">
        <v>549</v>
      </c>
    </row>
    <row r="34" spans="1:22" ht="21.75">
      <c r="A34" s="142"/>
      <c r="B34" s="144" t="s">
        <v>461</v>
      </c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97" t="s">
        <v>19</v>
      </c>
      <c r="S34" s="94">
        <f>S33*100/85</f>
        <v>81.17647058823529</v>
      </c>
      <c r="T34" s="94">
        <f t="shared" ref="T34:U34" si="7">T33*100/85</f>
        <v>4.7058823529411766</v>
      </c>
      <c r="U34" s="94">
        <f t="shared" si="7"/>
        <v>14.117647058823529</v>
      </c>
      <c r="V34" s="130" t="s">
        <v>550</v>
      </c>
    </row>
    <row r="35" spans="1:22" ht="60">
      <c r="A35" s="143"/>
      <c r="B35" s="144" t="s">
        <v>462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S35" s="150"/>
      <c r="T35" s="151"/>
      <c r="U35" s="152"/>
      <c r="V35" s="95" t="s">
        <v>464</v>
      </c>
    </row>
    <row r="36" spans="1:22" ht="18.75">
      <c r="A36" s="80"/>
      <c r="B36" s="75"/>
      <c r="C36" s="73"/>
      <c r="D36" s="74"/>
      <c r="E36" s="73"/>
      <c r="F36" s="73"/>
      <c r="G36" s="74"/>
      <c r="H36" s="73"/>
      <c r="I36" s="73"/>
      <c r="J36" s="74"/>
      <c r="K36" s="73"/>
      <c r="L36" s="73"/>
      <c r="M36" s="74"/>
      <c r="N36" s="73"/>
      <c r="O36" s="73"/>
      <c r="P36" s="74"/>
      <c r="Q36" s="73"/>
      <c r="S36" s="73"/>
      <c r="T36" s="74"/>
      <c r="U36" s="73"/>
    </row>
    <row r="37" spans="1:22" ht="21.75">
      <c r="A37" s="53">
        <v>2</v>
      </c>
      <c r="B37" s="50" t="s">
        <v>13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S37" s="11"/>
      <c r="T37" s="11"/>
      <c r="U37" s="11"/>
    </row>
    <row r="38" spans="1:22" ht="37.5">
      <c r="A38" s="80">
        <v>2.1</v>
      </c>
      <c r="B38" s="75" t="s">
        <v>428</v>
      </c>
      <c r="C38" s="73">
        <v>1</v>
      </c>
      <c r="D38" s="74"/>
      <c r="E38" s="73"/>
      <c r="F38" s="73">
        <v>1</v>
      </c>
      <c r="G38" s="74"/>
      <c r="H38" s="73"/>
      <c r="I38" s="73">
        <v>1</v>
      </c>
      <c r="J38" s="74"/>
      <c r="K38" s="73"/>
      <c r="L38" s="73">
        <v>1</v>
      </c>
      <c r="M38" s="74"/>
      <c r="N38" s="73"/>
      <c r="O38" s="73"/>
      <c r="P38" s="74"/>
      <c r="Q38" s="73">
        <v>1</v>
      </c>
      <c r="S38" s="73">
        <f t="shared" ref="S38:S42" si="8">C38+F38+I38+L38+O38</f>
        <v>4</v>
      </c>
      <c r="T38" s="73">
        <f t="shared" ref="T38:T42" si="9">D38+G38+J38+M38+P38</f>
        <v>0</v>
      </c>
      <c r="U38" s="73">
        <f t="shared" ref="U38:U42" si="10">E38+H38+K38+N38+Q38</f>
        <v>1</v>
      </c>
    </row>
    <row r="39" spans="1:22" ht="18.75">
      <c r="A39" s="80">
        <v>2.2000000000000002</v>
      </c>
      <c r="B39" s="75" t="s">
        <v>429</v>
      </c>
      <c r="C39" s="73">
        <v>1</v>
      </c>
      <c r="D39" s="74"/>
      <c r="E39" s="73"/>
      <c r="F39" s="73">
        <v>1</v>
      </c>
      <c r="G39" s="74"/>
      <c r="H39" s="73"/>
      <c r="I39" s="73">
        <v>1</v>
      </c>
      <c r="J39" s="74"/>
      <c r="K39" s="73"/>
      <c r="L39" s="73">
        <v>1</v>
      </c>
      <c r="M39" s="74"/>
      <c r="N39" s="73"/>
      <c r="O39" s="73"/>
      <c r="P39" s="74"/>
      <c r="Q39" s="73"/>
      <c r="S39" s="73">
        <f t="shared" si="8"/>
        <v>4</v>
      </c>
      <c r="T39" s="73">
        <f t="shared" si="9"/>
        <v>0</v>
      </c>
      <c r="U39" s="73">
        <f t="shared" si="10"/>
        <v>0</v>
      </c>
    </row>
    <row r="40" spans="1:22" ht="37.5">
      <c r="A40" s="80">
        <v>2.2999999999999998</v>
      </c>
      <c r="B40" s="75" t="s">
        <v>430</v>
      </c>
      <c r="C40" s="73"/>
      <c r="D40" s="74"/>
      <c r="E40" s="73">
        <v>1</v>
      </c>
      <c r="F40" s="73"/>
      <c r="G40" s="74"/>
      <c r="H40" s="73">
        <v>1</v>
      </c>
      <c r="I40" s="73">
        <v>1</v>
      </c>
      <c r="J40" s="74"/>
      <c r="K40" s="73"/>
      <c r="L40" s="73">
        <v>1</v>
      </c>
      <c r="M40" s="74"/>
      <c r="N40" s="73"/>
      <c r="O40" s="73"/>
      <c r="P40" s="74"/>
      <c r="Q40" s="73"/>
      <c r="S40" s="73">
        <f t="shared" si="8"/>
        <v>2</v>
      </c>
      <c r="T40" s="73">
        <f t="shared" si="9"/>
        <v>0</v>
      </c>
      <c r="U40" s="73">
        <f t="shared" si="10"/>
        <v>2</v>
      </c>
    </row>
    <row r="41" spans="1:22" ht="18.75">
      <c r="A41" s="80">
        <v>2.4</v>
      </c>
      <c r="B41" s="75" t="s">
        <v>431</v>
      </c>
      <c r="C41" s="73"/>
      <c r="D41" s="74"/>
      <c r="E41" s="73">
        <v>1</v>
      </c>
      <c r="F41" s="73"/>
      <c r="G41" s="74"/>
      <c r="H41" s="73">
        <v>1</v>
      </c>
      <c r="I41" s="73">
        <v>1</v>
      </c>
      <c r="J41" s="74"/>
      <c r="K41" s="73"/>
      <c r="L41" s="73">
        <v>1</v>
      </c>
      <c r="M41" s="74"/>
      <c r="N41" s="73"/>
      <c r="O41" s="73"/>
      <c r="P41" s="74"/>
      <c r="Q41" s="73"/>
      <c r="S41" s="73">
        <f t="shared" si="8"/>
        <v>2</v>
      </c>
      <c r="T41" s="73">
        <f t="shared" si="9"/>
        <v>0</v>
      </c>
      <c r="U41" s="73">
        <f t="shared" si="10"/>
        <v>2</v>
      </c>
    </row>
    <row r="42" spans="1:22" ht="43.5" customHeight="1">
      <c r="A42" s="80">
        <v>2.5</v>
      </c>
      <c r="B42" s="75" t="s">
        <v>432</v>
      </c>
      <c r="C42" s="73">
        <v>1</v>
      </c>
      <c r="D42" s="74"/>
      <c r="E42" s="73"/>
      <c r="F42" s="73"/>
      <c r="G42" s="74"/>
      <c r="H42" s="73">
        <v>1</v>
      </c>
      <c r="I42" s="73"/>
      <c r="J42" s="74"/>
      <c r="K42" s="73">
        <v>1</v>
      </c>
      <c r="L42" s="73">
        <v>1</v>
      </c>
      <c r="M42" s="74"/>
      <c r="N42" s="73"/>
      <c r="O42" s="73"/>
      <c r="P42" s="74"/>
      <c r="Q42" s="73"/>
      <c r="S42" s="73">
        <f t="shared" si="8"/>
        <v>2</v>
      </c>
      <c r="T42" s="73">
        <f t="shared" si="9"/>
        <v>0</v>
      </c>
      <c r="U42" s="73">
        <f t="shared" si="10"/>
        <v>2</v>
      </c>
    </row>
    <row r="43" spans="1:22" ht="21.75">
      <c r="A43" s="141" t="s">
        <v>467</v>
      </c>
      <c r="B43" s="144" t="s">
        <v>468</v>
      </c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6"/>
      <c r="S43" s="93">
        <f>SUM(S38:S42)</f>
        <v>14</v>
      </c>
      <c r="T43" s="93">
        <f>SUM(T38:T42)</f>
        <v>0</v>
      </c>
      <c r="U43" s="93">
        <f>SUM(U38:U42)</f>
        <v>7</v>
      </c>
      <c r="V43" s="130" t="s">
        <v>551</v>
      </c>
    </row>
    <row r="44" spans="1:22" ht="21.75">
      <c r="A44" s="142"/>
      <c r="B44" s="144" t="s">
        <v>461</v>
      </c>
      <c r="C44" s="145"/>
      <c r="D44" s="145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  <c r="P44" s="145"/>
      <c r="Q44" s="146"/>
      <c r="R44" t="s">
        <v>19</v>
      </c>
      <c r="S44" s="94">
        <f>S43*100/21</f>
        <v>66.666666666666671</v>
      </c>
      <c r="T44" s="94">
        <f>T43*100/21</f>
        <v>0</v>
      </c>
      <c r="U44" s="94">
        <f>U43*100/21</f>
        <v>33.333333333333336</v>
      </c>
      <c r="V44" s="130" t="s">
        <v>552</v>
      </c>
    </row>
    <row r="45" spans="1:22" ht="60">
      <c r="A45" s="143"/>
      <c r="B45" s="144" t="s">
        <v>462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6"/>
      <c r="S45" s="147"/>
      <c r="T45" s="148"/>
      <c r="U45" s="149"/>
      <c r="V45" s="96" t="s">
        <v>471</v>
      </c>
    </row>
    <row r="46" spans="1:22" ht="43.5" customHeight="1">
      <c r="A46" s="80"/>
      <c r="B46" s="75"/>
      <c r="C46" s="73"/>
      <c r="D46" s="74"/>
      <c r="E46" s="73"/>
      <c r="F46" s="73"/>
      <c r="G46" s="74"/>
      <c r="H46" s="73"/>
      <c r="I46" s="73"/>
      <c r="J46" s="74"/>
      <c r="K46" s="73"/>
      <c r="L46" s="73"/>
      <c r="M46" s="74"/>
      <c r="N46" s="73"/>
      <c r="O46" s="73"/>
      <c r="P46" s="74"/>
      <c r="Q46" s="73"/>
      <c r="S46" s="73"/>
      <c r="T46" s="73"/>
      <c r="U46" s="73"/>
    </row>
    <row r="47" spans="1:22" ht="21.75">
      <c r="A47" s="53">
        <v>3</v>
      </c>
      <c r="B47" s="50" t="s">
        <v>14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S47" s="11"/>
      <c r="T47" s="11"/>
      <c r="U47" s="11"/>
    </row>
    <row r="48" spans="1:22" ht="18.75">
      <c r="A48" s="80">
        <v>3.1</v>
      </c>
      <c r="B48" s="75" t="s">
        <v>433</v>
      </c>
      <c r="C48" s="16">
        <v>1</v>
      </c>
      <c r="D48" s="17"/>
      <c r="E48" s="16"/>
      <c r="F48" s="16">
        <v>1</v>
      </c>
      <c r="G48" s="17"/>
      <c r="H48" s="16"/>
      <c r="I48" s="16">
        <v>1</v>
      </c>
      <c r="J48" s="17"/>
      <c r="K48" s="16"/>
      <c r="L48" s="16"/>
      <c r="M48" s="17"/>
      <c r="N48" s="16">
        <v>1</v>
      </c>
      <c r="O48" s="16"/>
      <c r="P48" s="17"/>
      <c r="Q48" s="16">
        <v>1</v>
      </c>
      <c r="S48" s="73">
        <f t="shared" ref="S48:S49" si="11">C48+F48+I48+L48+O48</f>
        <v>3</v>
      </c>
      <c r="T48" s="73">
        <f t="shared" ref="T48:T49" si="12">D48+G48+J48+M48+P48</f>
        <v>0</v>
      </c>
      <c r="U48" s="73">
        <f t="shared" ref="U48:U49" si="13">E48+H48+K48+N48+Q48</f>
        <v>2</v>
      </c>
    </row>
    <row r="49" spans="1:22" ht="37.5">
      <c r="A49" s="80">
        <v>3.2</v>
      </c>
      <c r="B49" s="75" t="s">
        <v>434</v>
      </c>
      <c r="C49" s="16">
        <v>1</v>
      </c>
      <c r="D49" s="17"/>
      <c r="E49" s="16"/>
      <c r="F49" s="73">
        <v>1</v>
      </c>
      <c r="G49" s="74"/>
      <c r="H49" s="73"/>
      <c r="I49" s="73">
        <v>1</v>
      </c>
      <c r="J49" s="74"/>
      <c r="K49" s="73"/>
      <c r="L49" s="73">
        <v>1</v>
      </c>
      <c r="M49" s="74"/>
      <c r="N49" s="73"/>
      <c r="O49" s="73">
        <v>1</v>
      </c>
      <c r="P49" s="74"/>
      <c r="Q49" s="73"/>
      <c r="S49" s="73">
        <f t="shared" si="11"/>
        <v>5</v>
      </c>
      <c r="T49" s="73">
        <f t="shared" si="12"/>
        <v>0</v>
      </c>
      <c r="U49" s="73">
        <f t="shared" si="13"/>
        <v>0</v>
      </c>
    </row>
    <row r="50" spans="1:22" ht="21.75">
      <c r="A50" s="141" t="s">
        <v>474</v>
      </c>
      <c r="B50" s="144" t="s">
        <v>472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6"/>
      <c r="S50" s="93">
        <f>SUM(S45:S49)</f>
        <v>8</v>
      </c>
      <c r="T50" s="93">
        <f>SUM(T45:T49)</f>
        <v>0</v>
      </c>
      <c r="U50" s="93">
        <f>SUM(U45:U49)</f>
        <v>2</v>
      </c>
    </row>
    <row r="51" spans="1:22" ht="21.75">
      <c r="A51" s="142"/>
      <c r="B51" s="144" t="s">
        <v>461</v>
      </c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6"/>
      <c r="R51" t="s">
        <v>19</v>
      </c>
      <c r="S51" s="94">
        <f>S50*100/10</f>
        <v>80</v>
      </c>
      <c r="T51" s="94">
        <f>T50*100/10</f>
        <v>0</v>
      </c>
      <c r="U51" s="94">
        <f>U50*100/10</f>
        <v>20</v>
      </c>
    </row>
    <row r="52" spans="1:22" ht="60">
      <c r="A52" s="143"/>
      <c r="B52" s="144" t="s">
        <v>473</v>
      </c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6"/>
      <c r="S52" s="150"/>
      <c r="T52" s="151"/>
      <c r="U52" s="152"/>
      <c r="V52" s="95" t="s">
        <v>464</v>
      </c>
    </row>
    <row r="53" spans="1:22" ht="18.75">
      <c r="A53" s="80"/>
      <c r="B53" s="75"/>
      <c r="C53" s="73"/>
      <c r="D53" s="74"/>
      <c r="E53" s="73"/>
      <c r="F53" s="73"/>
      <c r="G53" s="74"/>
      <c r="H53" s="73"/>
      <c r="I53" s="73"/>
      <c r="J53" s="74"/>
      <c r="K53" s="73"/>
      <c r="L53" s="73"/>
      <c r="M53" s="74"/>
      <c r="N53" s="73"/>
      <c r="O53" s="73"/>
      <c r="P53" s="74"/>
      <c r="Q53" s="73"/>
      <c r="S53" s="73"/>
      <c r="T53" s="74"/>
      <c r="U53" s="73"/>
    </row>
    <row r="54" spans="1:22" ht="21.75">
      <c r="A54" s="53">
        <v>4</v>
      </c>
      <c r="B54" s="50" t="s">
        <v>15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S54" s="11"/>
      <c r="T54" s="11"/>
      <c r="U54" s="11"/>
    </row>
    <row r="55" spans="1:22" ht="18.75">
      <c r="A55" s="80">
        <v>4.0999999999999996</v>
      </c>
      <c r="B55" s="75" t="s">
        <v>435</v>
      </c>
      <c r="C55" s="16"/>
      <c r="D55" s="17"/>
      <c r="E55" s="16">
        <v>1</v>
      </c>
      <c r="F55" s="73"/>
      <c r="G55" s="74"/>
      <c r="H55" s="73">
        <v>1</v>
      </c>
      <c r="I55" s="73">
        <v>1</v>
      </c>
      <c r="J55" s="74"/>
      <c r="K55" s="73"/>
      <c r="L55" s="73">
        <v>1</v>
      </c>
      <c r="M55" s="74"/>
      <c r="N55" s="73"/>
      <c r="O55" s="73"/>
      <c r="P55" s="74"/>
      <c r="Q55" s="73">
        <v>1</v>
      </c>
      <c r="S55" s="73">
        <f t="shared" ref="S55:S56" si="14">C55+F55+I55+L55+O55</f>
        <v>2</v>
      </c>
      <c r="T55" s="73">
        <f t="shared" ref="T55:T56" si="15">D55+G55+J55+M55+P55</f>
        <v>0</v>
      </c>
      <c r="U55" s="73">
        <f t="shared" ref="U55:U56" si="16">E55+H55+K55+N55+Q55</f>
        <v>3</v>
      </c>
    </row>
    <row r="56" spans="1:22" ht="56.25">
      <c r="A56" s="80">
        <v>4.2</v>
      </c>
      <c r="B56" s="75" t="s">
        <v>436</v>
      </c>
      <c r="C56" s="16"/>
      <c r="D56" s="17"/>
      <c r="E56" s="16">
        <v>1</v>
      </c>
      <c r="F56" s="73"/>
      <c r="G56" s="74"/>
      <c r="H56" s="73">
        <v>1</v>
      </c>
      <c r="I56" s="73">
        <v>1</v>
      </c>
      <c r="J56" s="74"/>
      <c r="K56" s="73"/>
      <c r="L56" s="73">
        <v>1</v>
      </c>
      <c r="M56" s="74"/>
      <c r="N56" s="73"/>
      <c r="O56" s="73"/>
      <c r="P56" s="74"/>
      <c r="Q56" s="73">
        <v>1</v>
      </c>
      <c r="S56" s="73">
        <f t="shared" si="14"/>
        <v>2</v>
      </c>
      <c r="T56" s="73">
        <f t="shared" si="15"/>
        <v>0</v>
      </c>
      <c r="U56" s="73">
        <f t="shared" si="16"/>
        <v>3</v>
      </c>
    </row>
    <row r="57" spans="1:22" ht="21.75">
      <c r="A57" s="141" t="s">
        <v>475</v>
      </c>
      <c r="B57" s="144" t="s">
        <v>476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6"/>
      <c r="S57" s="93">
        <f>SUM(S52:S56)</f>
        <v>4</v>
      </c>
      <c r="T57" s="93">
        <f>SUM(T52:T56)</f>
        <v>0</v>
      </c>
      <c r="U57" s="93">
        <f>SUM(U52:U56)</f>
        <v>6</v>
      </c>
    </row>
    <row r="58" spans="1:22" ht="21.75">
      <c r="A58" s="142"/>
      <c r="B58" s="144" t="s">
        <v>461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6"/>
      <c r="R58" t="s">
        <v>19</v>
      </c>
      <c r="S58" s="94">
        <f>S57*100/10</f>
        <v>40</v>
      </c>
      <c r="T58" s="94">
        <f>T57*100/10</f>
        <v>0</v>
      </c>
      <c r="U58" s="94">
        <f>U57*100/10</f>
        <v>60</v>
      </c>
    </row>
    <row r="59" spans="1:22" ht="60">
      <c r="A59" s="143"/>
      <c r="B59" s="144" t="s">
        <v>473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6"/>
      <c r="S59" s="153"/>
      <c r="T59" s="154"/>
      <c r="U59" s="155"/>
      <c r="V59" s="42" t="s">
        <v>466</v>
      </c>
    </row>
    <row r="60" spans="1:22" ht="18.75">
      <c r="A60" s="80"/>
      <c r="B60" s="75"/>
      <c r="C60" s="73"/>
      <c r="D60" s="74"/>
      <c r="E60" s="73"/>
      <c r="F60" s="73"/>
      <c r="G60" s="74"/>
      <c r="H60" s="73"/>
      <c r="I60" s="73"/>
      <c r="J60" s="74"/>
      <c r="K60" s="73"/>
      <c r="L60" s="73"/>
      <c r="M60" s="74"/>
      <c r="N60" s="73"/>
      <c r="O60" s="73"/>
      <c r="P60" s="74"/>
      <c r="Q60" s="73"/>
      <c r="S60" s="73"/>
      <c r="T60" s="74"/>
      <c r="U60" s="73"/>
    </row>
    <row r="61" spans="1:22" ht="21.75">
      <c r="A61" s="53">
        <v>5</v>
      </c>
      <c r="B61" s="50" t="s">
        <v>477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S61" s="11"/>
      <c r="T61" s="11"/>
      <c r="U61" s="11"/>
    </row>
    <row r="62" spans="1:22" ht="37.5">
      <c r="A62" s="80">
        <v>5.0999999999999996</v>
      </c>
      <c r="B62" s="99" t="s">
        <v>480</v>
      </c>
      <c r="C62" s="16">
        <v>1</v>
      </c>
      <c r="D62" s="17"/>
      <c r="E62" s="16"/>
      <c r="F62" s="73">
        <v>1</v>
      </c>
      <c r="G62" s="74"/>
      <c r="H62" s="73"/>
      <c r="I62" s="73">
        <v>1</v>
      </c>
      <c r="J62" s="74"/>
      <c r="K62" s="73"/>
      <c r="L62" s="73"/>
      <c r="M62" s="74"/>
      <c r="N62" s="73">
        <v>1</v>
      </c>
      <c r="O62" s="73">
        <v>1</v>
      </c>
      <c r="P62" s="74"/>
      <c r="Q62" s="73"/>
      <c r="S62" s="73">
        <f t="shared" ref="S62:S66" si="17">C62+F62+I62+L62+O62</f>
        <v>4</v>
      </c>
      <c r="T62" s="73">
        <f t="shared" ref="T62:T66" si="18">D62+G62+J62+M62+P62</f>
        <v>0</v>
      </c>
      <c r="U62" s="73">
        <f t="shared" ref="U62:U66" si="19">E62+H62+K62+N62+Q62</f>
        <v>1</v>
      </c>
    </row>
    <row r="63" spans="1:22" ht="37.5">
      <c r="A63" s="80">
        <v>5.2</v>
      </c>
      <c r="B63" s="99" t="s">
        <v>437</v>
      </c>
      <c r="C63" s="16">
        <v>1</v>
      </c>
      <c r="D63" s="17"/>
      <c r="E63" s="16"/>
      <c r="F63" s="73">
        <v>1</v>
      </c>
      <c r="G63" s="74"/>
      <c r="H63" s="73"/>
      <c r="I63" s="73">
        <v>1</v>
      </c>
      <c r="J63" s="74"/>
      <c r="K63" s="73"/>
      <c r="L63" s="73"/>
      <c r="M63" s="74"/>
      <c r="N63" s="73"/>
      <c r="O63" s="73">
        <v>1</v>
      </c>
      <c r="P63" s="74"/>
      <c r="Q63" s="73"/>
      <c r="S63" s="73">
        <f t="shared" si="17"/>
        <v>4</v>
      </c>
      <c r="T63" s="73">
        <f t="shared" si="18"/>
        <v>0</v>
      </c>
      <c r="U63" s="73">
        <f t="shared" si="19"/>
        <v>0</v>
      </c>
    </row>
    <row r="64" spans="1:22" ht="37.5">
      <c r="A64" s="80">
        <v>5.3</v>
      </c>
      <c r="B64" s="99" t="s">
        <v>438</v>
      </c>
      <c r="C64" s="73">
        <v>1</v>
      </c>
      <c r="D64" s="74"/>
      <c r="E64" s="73"/>
      <c r="F64" s="73">
        <v>1</v>
      </c>
      <c r="G64" s="74"/>
      <c r="H64" s="73"/>
      <c r="I64" s="73">
        <v>1</v>
      </c>
      <c r="J64" s="74"/>
      <c r="K64" s="73"/>
      <c r="L64" s="73"/>
      <c r="M64" s="74"/>
      <c r="N64" s="73"/>
      <c r="O64" s="73">
        <v>1</v>
      </c>
      <c r="P64" s="74"/>
      <c r="Q64" s="73"/>
      <c r="S64" s="73">
        <f t="shared" si="17"/>
        <v>4</v>
      </c>
      <c r="T64" s="73">
        <f t="shared" si="18"/>
        <v>0</v>
      </c>
      <c r="U64" s="73">
        <f t="shared" si="19"/>
        <v>0</v>
      </c>
    </row>
    <row r="65" spans="1:22" ht="37.5">
      <c r="A65" s="80">
        <v>5.4</v>
      </c>
      <c r="B65" s="99" t="s">
        <v>439</v>
      </c>
      <c r="C65" s="16">
        <v>1</v>
      </c>
      <c r="D65" s="17"/>
      <c r="E65" s="16"/>
      <c r="F65" s="73">
        <v>1</v>
      </c>
      <c r="G65" s="74"/>
      <c r="H65" s="73"/>
      <c r="I65" s="73">
        <v>1</v>
      </c>
      <c r="J65" s="74"/>
      <c r="K65" s="73"/>
      <c r="L65" s="73"/>
      <c r="M65" s="74"/>
      <c r="N65" s="73"/>
      <c r="O65" s="73">
        <v>1</v>
      </c>
      <c r="P65" s="74"/>
      <c r="Q65" s="73"/>
      <c r="S65" s="73">
        <f t="shared" si="17"/>
        <v>4</v>
      </c>
      <c r="T65" s="73">
        <f t="shared" si="18"/>
        <v>0</v>
      </c>
      <c r="U65" s="73">
        <f t="shared" si="19"/>
        <v>0</v>
      </c>
    </row>
    <row r="66" spans="1:22" ht="31.5" customHeight="1">
      <c r="A66" s="80">
        <v>5.5</v>
      </c>
      <c r="B66" s="99" t="s">
        <v>440</v>
      </c>
      <c r="C66" s="73">
        <v>1</v>
      </c>
      <c r="D66" s="74"/>
      <c r="E66" s="73"/>
      <c r="F66" s="73">
        <v>1</v>
      </c>
      <c r="G66" s="74"/>
      <c r="H66" s="73"/>
      <c r="I66" s="73">
        <v>1</v>
      </c>
      <c r="J66" s="74"/>
      <c r="K66" s="73"/>
      <c r="L66" s="73"/>
      <c r="M66" s="74"/>
      <c r="N66" s="73"/>
      <c r="O66" s="73">
        <v>1</v>
      </c>
      <c r="P66" s="74"/>
      <c r="Q66" s="73"/>
      <c r="S66" s="73">
        <f t="shared" si="17"/>
        <v>4</v>
      </c>
      <c r="T66" s="73">
        <f t="shared" si="18"/>
        <v>0</v>
      </c>
      <c r="U66" s="73">
        <f t="shared" si="19"/>
        <v>0</v>
      </c>
    </row>
    <row r="67" spans="1:22" ht="21.75">
      <c r="A67" s="141" t="s">
        <v>478</v>
      </c>
      <c r="B67" s="144" t="s">
        <v>479</v>
      </c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6"/>
      <c r="S67" s="93">
        <f>SUM(S62:S66)</f>
        <v>20</v>
      </c>
      <c r="T67" s="93">
        <f>SUM(T62:T66)</f>
        <v>0</v>
      </c>
      <c r="U67" s="93">
        <f>SUM(U62:U66)</f>
        <v>1</v>
      </c>
    </row>
    <row r="68" spans="1:22" ht="21.75">
      <c r="A68" s="142"/>
      <c r="B68" s="144" t="s">
        <v>461</v>
      </c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6"/>
      <c r="R68" t="s">
        <v>19</v>
      </c>
      <c r="S68" s="94">
        <f>S67*100/21</f>
        <v>95.238095238095241</v>
      </c>
      <c r="T68" s="94">
        <f>T67*100/21</f>
        <v>0</v>
      </c>
      <c r="U68" s="94">
        <f>U67*100/21</f>
        <v>4.7619047619047619</v>
      </c>
    </row>
    <row r="69" spans="1:22" ht="60">
      <c r="A69" s="143"/>
      <c r="B69" s="144" t="s">
        <v>473</v>
      </c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6"/>
      <c r="S69" s="150"/>
      <c r="T69" s="151"/>
      <c r="U69" s="152"/>
      <c r="V69" s="95" t="s">
        <v>464</v>
      </c>
    </row>
    <row r="70" spans="1:22" ht="18.75">
      <c r="A70" s="80"/>
      <c r="B70" s="75"/>
      <c r="C70" s="73"/>
      <c r="D70" s="74"/>
      <c r="E70" s="73"/>
      <c r="F70" s="73"/>
      <c r="G70" s="74"/>
      <c r="H70" s="73"/>
      <c r="I70" s="73"/>
      <c r="J70" s="74"/>
      <c r="K70" s="73"/>
      <c r="L70" s="73"/>
      <c r="M70" s="74"/>
      <c r="N70" s="73"/>
      <c r="O70" s="73"/>
      <c r="P70" s="74"/>
      <c r="Q70" s="73"/>
      <c r="S70" s="73"/>
      <c r="T70" s="74"/>
      <c r="U70" s="73"/>
    </row>
    <row r="71" spans="1:22" ht="18.75">
      <c r="A71" s="51">
        <v>6</v>
      </c>
      <c r="B71" s="12" t="s">
        <v>16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S71" s="11"/>
      <c r="T71" s="11"/>
      <c r="U71" s="11"/>
    </row>
    <row r="72" spans="1:22" ht="18.75">
      <c r="A72" s="80">
        <v>6.1</v>
      </c>
      <c r="B72" s="75" t="s">
        <v>441</v>
      </c>
      <c r="C72" s="16">
        <v>1</v>
      </c>
      <c r="D72" s="17"/>
      <c r="E72" s="16"/>
      <c r="F72" s="73">
        <v>1</v>
      </c>
      <c r="G72" s="74"/>
      <c r="H72" s="73"/>
      <c r="I72" s="73">
        <v>1</v>
      </c>
      <c r="J72" s="74"/>
      <c r="K72" s="73"/>
      <c r="L72" s="73">
        <v>1</v>
      </c>
      <c r="M72" s="74"/>
      <c r="N72" s="73"/>
      <c r="O72" s="73">
        <v>1</v>
      </c>
      <c r="P72" s="74"/>
      <c r="Q72" s="73"/>
      <c r="S72" s="73">
        <f t="shared" ref="S72" si="20">C72+F72+I72+L72+O72</f>
        <v>5</v>
      </c>
      <c r="T72" s="73">
        <f t="shared" ref="T72" si="21">D72+G72+J72+M72+P72</f>
        <v>0</v>
      </c>
      <c r="U72" s="73">
        <f t="shared" ref="U72" si="22">E72+H72+K72+N72+Q72</f>
        <v>0</v>
      </c>
    </row>
    <row r="73" spans="1:22" ht="37.5">
      <c r="A73" s="80">
        <v>6.2</v>
      </c>
      <c r="B73" s="75" t="s">
        <v>442</v>
      </c>
      <c r="C73" s="73"/>
      <c r="D73" s="74"/>
      <c r="E73" s="73">
        <v>1</v>
      </c>
      <c r="F73" s="73"/>
      <c r="G73" s="74"/>
      <c r="H73" s="73">
        <v>1</v>
      </c>
      <c r="I73" s="73"/>
      <c r="J73" s="74"/>
      <c r="K73" s="73">
        <v>1</v>
      </c>
      <c r="L73" s="73"/>
      <c r="M73" s="74"/>
      <c r="N73" s="73"/>
      <c r="O73" s="73">
        <v>1</v>
      </c>
      <c r="P73" s="74"/>
      <c r="Q73" s="73">
        <v>1</v>
      </c>
      <c r="S73" s="73">
        <f t="shared" ref="S73:S78" si="23">C73+F73+I73+L73+O73</f>
        <v>1</v>
      </c>
      <c r="T73" s="73">
        <f t="shared" ref="T73:T78" si="24">D73+G73+J73+M73+P73</f>
        <v>0</v>
      </c>
      <c r="U73" s="73">
        <f t="shared" ref="U73:U78" si="25">E73+H73+K73+N73+Q73</f>
        <v>4</v>
      </c>
    </row>
    <row r="74" spans="1:22" ht="39.75" customHeight="1">
      <c r="A74" s="80">
        <v>6.3</v>
      </c>
      <c r="B74" s="75" t="s">
        <v>443</v>
      </c>
      <c r="C74" s="73">
        <v>1</v>
      </c>
      <c r="D74" s="74"/>
      <c r="E74" s="73"/>
      <c r="F74" s="73">
        <v>1</v>
      </c>
      <c r="G74" s="74"/>
      <c r="H74" s="73"/>
      <c r="I74" s="73">
        <v>1</v>
      </c>
      <c r="J74" s="74"/>
      <c r="K74" s="73"/>
      <c r="L74" s="73">
        <v>1</v>
      </c>
      <c r="M74" s="74"/>
      <c r="N74" s="73"/>
      <c r="O74" s="73">
        <v>1</v>
      </c>
      <c r="P74" s="74"/>
      <c r="Q74" s="73"/>
      <c r="S74" s="73">
        <f t="shared" si="23"/>
        <v>5</v>
      </c>
      <c r="T74" s="73">
        <f t="shared" si="24"/>
        <v>0</v>
      </c>
      <c r="U74" s="73">
        <f t="shared" si="25"/>
        <v>0</v>
      </c>
    </row>
    <row r="75" spans="1:22" ht="37.5">
      <c r="A75" s="80">
        <v>6.4</v>
      </c>
      <c r="B75" s="75" t="s">
        <v>444</v>
      </c>
      <c r="C75" s="73">
        <v>1</v>
      </c>
      <c r="D75" s="74"/>
      <c r="E75" s="73"/>
      <c r="F75" s="73">
        <v>1</v>
      </c>
      <c r="G75" s="74"/>
      <c r="H75" s="73"/>
      <c r="I75" s="73"/>
      <c r="J75" s="74"/>
      <c r="K75" s="73"/>
      <c r="L75" s="73"/>
      <c r="M75" s="74"/>
      <c r="N75" s="73"/>
      <c r="O75" s="73"/>
      <c r="P75" s="74"/>
      <c r="Q75" s="73"/>
      <c r="S75" s="73">
        <f t="shared" si="23"/>
        <v>2</v>
      </c>
      <c r="T75" s="73">
        <f t="shared" si="24"/>
        <v>0</v>
      </c>
      <c r="U75" s="73">
        <f t="shared" si="25"/>
        <v>0</v>
      </c>
    </row>
    <row r="76" spans="1:22" ht="37.5">
      <c r="A76" s="80">
        <v>6.5</v>
      </c>
      <c r="B76" s="75" t="s">
        <v>445</v>
      </c>
      <c r="C76" s="16">
        <v>1</v>
      </c>
      <c r="D76" s="17"/>
      <c r="E76" s="16"/>
      <c r="F76" s="16">
        <v>1</v>
      </c>
      <c r="G76" s="17"/>
      <c r="H76" s="16"/>
      <c r="I76" s="16">
        <v>1</v>
      </c>
      <c r="J76" s="17"/>
      <c r="K76" s="16"/>
      <c r="L76" s="16">
        <v>1</v>
      </c>
      <c r="M76" s="17"/>
      <c r="N76" s="16"/>
      <c r="O76" s="16"/>
      <c r="P76" s="17"/>
      <c r="Q76" s="16">
        <v>1</v>
      </c>
      <c r="S76" s="73">
        <f t="shared" si="23"/>
        <v>4</v>
      </c>
      <c r="T76" s="73">
        <f t="shared" si="24"/>
        <v>0</v>
      </c>
      <c r="U76" s="73">
        <f t="shared" si="25"/>
        <v>1</v>
      </c>
    </row>
    <row r="77" spans="1:22" ht="18.75">
      <c r="A77" s="80">
        <v>6.6</v>
      </c>
      <c r="B77" s="75" t="s">
        <v>446</v>
      </c>
      <c r="C77" s="16">
        <v>1</v>
      </c>
      <c r="D77" s="17"/>
      <c r="E77" s="16"/>
      <c r="F77" s="73">
        <v>1</v>
      </c>
      <c r="G77" s="74"/>
      <c r="H77" s="73"/>
      <c r="I77" s="73">
        <v>1</v>
      </c>
      <c r="J77" s="74"/>
      <c r="K77" s="73"/>
      <c r="L77" s="73">
        <v>1</v>
      </c>
      <c r="M77" s="74"/>
      <c r="N77" s="73"/>
      <c r="O77" s="73">
        <v>1</v>
      </c>
      <c r="P77" s="74"/>
      <c r="Q77" s="73"/>
      <c r="S77" s="73">
        <f t="shared" si="23"/>
        <v>5</v>
      </c>
      <c r="T77" s="73">
        <f t="shared" si="24"/>
        <v>0</v>
      </c>
      <c r="U77" s="73">
        <f t="shared" si="25"/>
        <v>0</v>
      </c>
    </row>
    <row r="78" spans="1:22" ht="37.5">
      <c r="A78" s="80">
        <v>6.7</v>
      </c>
      <c r="B78" s="75" t="s">
        <v>447</v>
      </c>
      <c r="C78" s="16">
        <v>1</v>
      </c>
      <c r="D78" s="17"/>
      <c r="E78" s="16"/>
      <c r="F78" s="16">
        <v>1</v>
      </c>
      <c r="G78" s="17"/>
      <c r="H78" s="16"/>
      <c r="I78" s="16">
        <v>1</v>
      </c>
      <c r="J78" s="17"/>
      <c r="K78" s="16"/>
      <c r="L78" s="16"/>
      <c r="M78" s="17"/>
      <c r="N78" s="16"/>
      <c r="O78" s="16"/>
      <c r="P78" s="17"/>
      <c r="Q78" s="16"/>
      <c r="S78" s="73">
        <f t="shared" si="23"/>
        <v>3</v>
      </c>
      <c r="T78" s="73">
        <f t="shared" si="24"/>
        <v>0</v>
      </c>
      <c r="U78" s="73">
        <f t="shared" si="25"/>
        <v>0</v>
      </c>
    </row>
    <row r="79" spans="1:22" ht="21.75">
      <c r="A79" s="141" t="s">
        <v>481</v>
      </c>
      <c r="B79" s="144" t="s">
        <v>482</v>
      </c>
      <c r="C79" s="145"/>
      <c r="D79" s="145"/>
      <c r="E79" s="145"/>
      <c r="F79" s="145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6"/>
      <c r="S79" s="93">
        <f>SUM(S72:S78)</f>
        <v>25</v>
      </c>
      <c r="T79" s="93">
        <f>SUM(T72:T78)</f>
        <v>0</v>
      </c>
      <c r="U79" s="93">
        <f>SUM(U72:U78)</f>
        <v>5</v>
      </c>
    </row>
    <row r="80" spans="1:22" ht="21.75">
      <c r="A80" s="142"/>
      <c r="B80" s="144" t="s">
        <v>461</v>
      </c>
      <c r="C80" s="145"/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6"/>
      <c r="R80" t="s">
        <v>19</v>
      </c>
      <c r="S80" s="94">
        <f>S79*100/30</f>
        <v>83.333333333333329</v>
      </c>
      <c r="T80" s="94">
        <f>T79*100/30</f>
        <v>0</v>
      </c>
      <c r="U80" s="94">
        <f>U79*100/30</f>
        <v>16.666666666666668</v>
      </c>
    </row>
    <row r="81" spans="1:22" ht="60">
      <c r="A81" s="143"/>
      <c r="B81" s="144" t="s">
        <v>473</v>
      </c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145"/>
      <c r="Q81" s="146"/>
      <c r="S81" s="150"/>
      <c r="T81" s="151"/>
      <c r="U81" s="152"/>
      <c r="V81" s="95" t="s">
        <v>464</v>
      </c>
    </row>
    <row r="82" spans="1:22" ht="18.75">
      <c r="A82" s="80"/>
      <c r="B82" s="75"/>
      <c r="C82" s="73"/>
      <c r="D82" s="74"/>
      <c r="E82" s="73"/>
      <c r="F82" s="73"/>
      <c r="G82" s="74"/>
      <c r="H82" s="73"/>
      <c r="I82" s="73"/>
      <c r="J82" s="74"/>
      <c r="K82" s="73"/>
      <c r="L82" s="73"/>
      <c r="M82" s="74"/>
      <c r="N82" s="73"/>
      <c r="O82" s="73"/>
      <c r="P82" s="74"/>
      <c r="Q82" s="73"/>
      <c r="S82" s="73"/>
      <c r="T82" s="74"/>
      <c r="U82" s="73"/>
    </row>
    <row r="83" spans="1:22" ht="21.75">
      <c r="A83" s="53">
        <v>7</v>
      </c>
      <c r="B83" s="50" t="s">
        <v>17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S83" s="11"/>
      <c r="T83" s="11"/>
      <c r="U83" s="11"/>
    </row>
    <row r="84" spans="1:22" ht="37.5">
      <c r="A84" s="80">
        <v>7.1</v>
      </c>
      <c r="B84" s="75" t="s">
        <v>448</v>
      </c>
      <c r="C84" s="16"/>
      <c r="D84" s="17"/>
      <c r="E84" s="16">
        <v>1</v>
      </c>
      <c r="F84" s="73"/>
      <c r="G84" s="74"/>
      <c r="H84" s="73">
        <v>1</v>
      </c>
      <c r="I84" s="73"/>
      <c r="J84" s="74"/>
      <c r="K84" s="73">
        <v>1</v>
      </c>
      <c r="L84" s="73"/>
      <c r="M84" s="74"/>
      <c r="N84" s="73">
        <v>1</v>
      </c>
      <c r="O84" s="73"/>
      <c r="P84" s="74"/>
      <c r="Q84" s="73">
        <v>1</v>
      </c>
      <c r="S84" s="73">
        <f t="shared" ref="S84:S91" si="26">C84+F84+I84+L84+O84</f>
        <v>0</v>
      </c>
      <c r="T84" s="73">
        <f t="shared" ref="T84:T91" si="27">D84+G84+J84+M84+P84</f>
        <v>0</v>
      </c>
      <c r="U84" s="73">
        <f t="shared" ref="U84:U91" si="28">E84+H84+K84+N84+Q84</f>
        <v>5</v>
      </c>
    </row>
    <row r="85" spans="1:22" ht="37.5">
      <c r="A85" s="80">
        <v>7.2</v>
      </c>
      <c r="B85" s="75" t="s">
        <v>449</v>
      </c>
      <c r="C85" s="16">
        <v>1</v>
      </c>
      <c r="D85" s="17"/>
      <c r="E85" s="16"/>
      <c r="F85" s="73">
        <v>1</v>
      </c>
      <c r="G85" s="74"/>
      <c r="H85" s="73"/>
      <c r="I85" s="73">
        <v>1</v>
      </c>
      <c r="J85" s="74"/>
      <c r="K85" s="73"/>
      <c r="L85" s="73">
        <v>1</v>
      </c>
      <c r="M85" s="74"/>
      <c r="N85" s="73"/>
      <c r="O85" s="73">
        <v>1</v>
      </c>
      <c r="P85" s="74"/>
      <c r="Q85" s="73"/>
      <c r="S85" s="73">
        <f t="shared" si="26"/>
        <v>5</v>
      </c>
      <c r="T85" s="73">
        <f t="shared" si="27"/>
        <v>0</v>
      </c>
      <c r="U85" s="73">
        <f t="shared" si="28"/>
        <v>0</v>
      </c>
    </row>
    <row r="86" spans="1:22" ht="18.75">
      <c r="A86" s="80">
        <v>7.3</v>
      </c>
      <c r="B86" s="75" t="s">
        <v>450</v>
      </c>
      <c r="C86" s="73">
        <v>1</v>
      </c>
      <c r="D86" s="74"/>
      <c r="E86" s="73"/>
      <c r="F86" s="73"/>
      <c r="G86" s="74"/>
      <c r="H86" s="73">
        <v>1</v>
      </c>
      <c r="I86" s="73"/>
      <c r="J86" s="74"/>
      <c r="K86" s="73">
        <v>1</v>
      </c>
      <c r="L86" s="73"/>
      <c r="M86" s="74"/>
      <c r="N86" s="73">
        <v>1</v>
      </c>
      <c r="O86" s="73">
        <v>1</v>
      </c>
      <c r="P86" s="74"/>
      <c r="Q86" s="73"/>
      <c r="S86" s="73">
        <f t="shared" si="26"/>
        <v>2</v>
      </c>
      <c r="T86" s="73">
        <f t="shared" si="27"/>
        <v>0</v>
      </c>
      <c r="U86" s="73">
        <f t="shared" si="28"/>
        <v>3</v>
      </c>
    </row>
    <row r="87" spans="1:22" ht="18.75">
      <c r="A87" s="80">
        <v>7.4</v>
      </c>
      <c r="B87" s="75" t="s">
        <v>451</v>
      </c>
      <c r="C87" s="73">
        <v>1</v>
      </c>
      <c r="D87" s="74"/>
      <c r="E87" s="73"/>
      <c r="F87" s="73">
        <v>1</v>
      </c>
      <c r="G87" s="74"/>
      <c r="H87" s="73"/>
      <c r="I87" s="73">
        <v>1</v>
      </c>
      <c r="J87" s="74"/>
      <c r="K87" s="73"/>
      <c r="L87" s="73">
        <v>1</v>
      </c>
      <c r="M87" s="74"/>
      <c r="N87" s="73"/>
      <c r="O87" s="73">
        <v>1</v>
      </c>
      <c r="P87" s="74"/>
      <c r="Q87" s="73"/>
      <c r="S87" s="73">
        <f t="shared" si="26"/>
        <v>5</v>
      </c>
      <c r="T87" s="73">
        <f t="shared" si="27"/>
        <v>0</v>
      </c>
      <c r="U87" s="73">
        <f t="shared" si="28"/>
        <v>0</v>
      </c>
    </row>
    <row r="88" spans="1:22" ht="37.5">
      <c r="A88" s="80">
        <v>7.5</v>
      </c>
      <c r="B88" s="75" t="s">
        <v>452</v>
      </c>
      <c r="C88" s="73">
        <v>1</v>
      </c>
      <c r="D88" s="74"/>
      <c r="E88" s="73"/>
      <c r="F88" s="73"/>
      <c r="G88" s="74"/>
      <c r="H88" s="73">
        <v>1</v>
      </c>
      <c r="I88" s="73">
        <v>1</v>
      </c>
      <c r="J88" s="74"/>
      <c r="K88" s="73"/>
      <c r="L88" s="73">
        <v>1</v>
      </c>
      <c r="M88" s="74"/>
      <c r="N88" s="73"/>
      <c r="O88" s="73">
        <v>1</v>
      </c>
      <c r="P88" s="74"/>
      <c r="Q88" s="73"/>
      <c r="S88" s="73">
        <f t="shared" si="26"/>
        <v>4</v>
      </c>
      <c r="T88" s="73">
        <f t="shared" si="27"/>
        <v>0</v>
      </c>
      <c r="U88" s="73">
        <f t="shared" si="28"/>
        <v>1</v>
      </c>
    </row>
    <row r="89" spans="1:22" ht="18.75">
      <c r="A89" s="80">
        <v>7.6</v>
      </c>
      <c r="B89" s="75" t="s">
        <v>453</v>
      </c>
      <c r="C89" s="73"/>
      <c r="D89" s="74"/>
      <c r="E89" s="73">
        <v>1</v>
      </c>
      <c r="F89" s="73"/>
      <c r="G89" s="74"/>
      <c r="H89" s="73">
        <v>1</v>
      </c>
      <c r="I89" s="73">
        <v>1</v>
      </c>
      <c r="J89" s="74"/>
      <c r="K89" s="73"/>
      <c r="L89" s="73">
        <v>1</v>
      </c>
      <c r="M89" s="74"/>
      <c r="N89" s="73"/>
      <c r="O89" s="73">
        <v>1</v>
      </c>
      <c r="P89" s="74"/>
      <c r="Q89" s="73"/>
      <c r="S89" s="73">
        <f t="shared" si="26"/>
        <v>3</v>
      </c>
      <c r="T89" s="73">
        <f t="shared" si="27"/>
        <v>0</v>
      </c>
      <c r="U89" s="73">
        <f t="shared" si="28"/>
        <v>2</v>
      </c>
    </row>
    <row r="90" spans="1:22" ht="37.5">
      <c r="A90" s="80">
        <v>7.7</v>
      </c>
      <c r="B90" s="75" t="s">
        <v>454</v>
      </c>
      <c r="C90" s="73">
        <v>1</v>
      </c>
      <c r="D90" s="74"/>
      <c r="E90" s="73"/>
      <c r="F90" s="73">
        <v>1</v>
      </c>
      <c r="G90" s="74"/>
      <c r="H90" s="73"/>
      <c r="I90" s="73">
        <v>1</v>
      </c>
      <c r="J90" s="74"/>
      <c r="K90" s="73"/>
      <c r="L90" s="73"/>
      <c r="M90" s="74"/>
      <c r="N90" s="73"/>
      <c r="O90" s="73"/>
      <c r="P90" s="74"/>
      <c r="Q90" s="73"/>
      <c r="S90" s="73">
        <f t="shared" si="26"/>
        <v>3</v>
      </c>
      <c r="T90" s="73">
        <f t="shared" si="27"/>
        <v>0</v>
      </c>
      <c r="U90" s="73">
        <f t="shared" si="28"/>
        <v>0</v>
      </c>
    </row>
    <row r="91" spans="1:22" ht="37.5">
      <c r="A91" s="80">
        <v>7.8</v>
      </c>
      <c r="B91" s="75" t="s">
        <v>455</v>
      </c>
      <c r="C91" s="73">
        <v>1</v>
      </c>
      <c r="D91" s="74"/>
      <c r="E91" s="73"/>
      <c r="F91" s="73"/>
      <c r="G91" s="74"/>
      <c r="H91" s="73">
        <v>1</v>
      </c>
      <c r="I91" s="73">
        <v>1</v>
      </c>
      <c r="J91" s="74"/>
      <c r="K91" s="73"/>
      <c r="L91" s="73">
        <v>1</v>
      </c>
      <c r="M91" s="74"/>
      <c r="N91" s="73"/>
      <c r="O91" s="73"/>
      <c r="P91" s="74"/>
      <c r="Q91" s="73">
        <v>1</v>
      </c>
      <c r="S91" s="73">
        <f t="shared" si="26"/>
        <v>3</v>
      </c>
      <c r="T91" s="73">
        <f t="shared" si="27"/>
        <v>0</v>
      </c>
      <c r="U91" s="73">
        <f t="shared" si="28"/>
        <v>2</v>
      </c>
    </row>
    <row r="92" spans="1:22" ht="21.75">
      <c r="A92" s="141" t="s">
        <v>483</v>
      </c>
      <c r="B92" s="144" t="s">
        <v>484</v>
      </c>
      <c r="C92" s="145"/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6"/>
      <c r="S92" s="93">
        <f>SUM(S84:S91)</f>
        <v>25</v>
      </c>
      <c r="T92" s="93">
        <f>SUM(T84:T91)</f>
        <v>0</v>
      </c>
      <c r="U92" s="93">
        <f>SUM(U84:U91)</f>
        <v>13</v>
      </c>
    </row>
    <row r="93" spans="1:22" ht="21.75">
      <c r="A93" s="142"/>
      <c r="B93" s="144" t="s">
        <v>461</v>
      </c>
      <c r="C93" s="145"/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6"/>
      <c r="R93" t="s">
        <v>19</v>
      </c>
      <c r="S93" s="94">
        <f>S92*100/38</f>
        <v>65.78947368421052</v>
      </c>
      <c r="T93" s="94">
        <f>T92*100/38</f>
        <v>0</v>
      </c>
      <c r="U93" s="94">
        <f>U92*100/38</f>
        <v>34.210526315789473</v>
      </c>
    </row>
    <row r="94" spans="1:22" ht="45">
      <c r="A94" s="143"/>
      <c r="B94" s="144" t="s">
        <v>473</v>
      </c>
      <c r="C94" s="145"/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6"/>
      <c r="S94" s="147"/>
      <c r="T94" s="148"/>
      <c r="U94" s="149"/>
      <c r="V94" s="42" t="s">
        <v>469</v>
      </c>
    </row>
    <row r="95" spans="1:22" ht="18.75">
      <c r="A95" s="100"/>
      <c r="B95" s="101"/>
      <c r="C95" s="102"/>
      <c r="D95" s="103"/>
      <c r="E95" s="102"/>
      <c r="F95" s="102"/>
      <c r="G95" s="103"/>
      <c r="H95" s="102"/>
      <c r="I95" s="102"/>
      <c r="J95" s="103"/>
      <c r="K95" s="102"/>
      <c r="L95" s="102"/>
      <c r="M95" s="103"/>
      <c r="N95" s="102"/>
      <c r="O95" s="102"/>
      <c r="P95" s="103"/>
      <c r="Q95" s="102"/>
      <c r="S95" s="102"/>
      <c r="T95" s="103"/>
      <c r="U95" s="102"/>
    </row>
    <row r="96" spans="1:22" ht="18.75">
      <c r="A96" s="100"/>
      <c r="B96" s="101"/>
      <c r="C96" s="102"/>
      <c r="D96" s="103"/>
      <c r="E96" s="102"/>
      <c r="F96" s="102"/>
      <c r="G96" s="103"/>
      <c r="H96" s="102"/>
      <c r="I96" s="102"/>
      <c r="J96" s="103"/>
      <c r="K96" s="102"/>
      <c r="L96" s="102"/>
      <c r="M96" s="103"/>
      <c r="N96" s="102"/>
      <c r="O96" s="102"/>
      <c r="P96" s="103"/>
      <c r="Q96" s="102"/>
      <c r="S96" s="102"/>
      <c r="T96" s="103"/>
      <c r="U96" s="102"/>
    </row>
    <row r="97" spans="1:21" ht="18.75">
      <c r="A97" s="100"/>
      <c r="B97" s="101"/>
      <c r="C97" s="102"/>
      <c r="D97" s="103"/>
      <c r="E97" s="102"/>
      <c r="F97" s="102"/>
      <c r="G97" s="103"/>
      <c r="H97" s="102"/>
      <c r="I97" s="102"/>
      <c r="J97" s="103"/>
      <c r="K97" s="102"/>
      <c r="L97" s="102"/>
      <c r="M97" s="103"/>
      <c r="N97" s="102"/>
      <c r="O97" s="102"/>
      <c r="P97" s="103"/>
      <c r="Q97" s="102"/>
      <c r="S97" s="102"/>
      <c r="T97" s="103"/>
      <c r="U97" s="102"/>
    </row>
  </sheetData>
  <mergeCells count="53">
    <mergeCell ref="A17:A27"/>
    <mergeCell ref="A1:E1"/>
    <mergeCell ref="A2:E2"/>
    <mergeCell ref="A3:E3"/>
    <mergeCell ref="A10:A11"/>
    <mergeCell ref="B10:B11"/>
    <mergeCell ref="C10:E10"/>
    <mergeCell ref="A4:E4"/>
    <mergeCell ref="A5:E5"/>
    <mergeCell ref="A6:E6"/>
    <mergeCell ref="A9:E9"/>
    <mergeCell ref="A7:E7"/>
    <mergeCell ref="A8:E8"/>
    <mergeCell ref="S10:U10"/>
    <mergeCell ref="O10:Q10"/>
    <mergeCell ref="B33:Q33"/>
    <mergeCell ref="B34:Q34"/>
    <mergeCell ref="L10:N10"/>
    <mergeCell ref="I10:K10"/>
    <mergeCell ref="F10:H10"/>
    <mergeCell ref="B35:Q35"/>
    <mergeCell ref="A33:A35"/>
    <mergeCell ref="S35:U35"/>
    <mergeCell ref="A43:A45"/>
    <mergeCell ref="B43:Q43"/>
    <mergeCell ref="B44:Q44"/>
    <mergeCell ref="B45:Q45"/>
    <mergeCell ref="S45:U45"/>
    <mergeCell ref="A50:A52"/>
    <mergeCell ref="B50:Q50"/>
    <mergeCell ref="B51:Q51"/>
    <mergeCell ref="B52:Q52"/>
    <mergeCell ref="S52:U52"/>
    <mergeCell ref="A57:A59"/>
    <mergeCell ref="B57:Q57"/>
    <mergeCell ref="B58:Q58"/>
    <mergeCell ref="B59:Q59"/>
    <mergeCell ref="S59:U59"/>
    <mergeCell ref="A67:A69"/>
    <mergeCell ref="B67:Q67"/>
    <mergeCell ref="B68:Q68"/>
    <mergeCell ref="B69:Q69"/>
    <mergeCell ref="S69:U69"/>
    <mergeCell ref="A79:A81"/>
    <mergeCell ref="B79:Q79"/>
    <mergeCell ref="B80:Q80"/>
    <mergeCell ref="B81:Q81"/>
    <mergeCell ref="S81:U81"/>
    <mergeCell ref="A92:A94"/>
    <mergeCell ref="B92:Q92"/>
    <mergeCell ref="B93:Q93"/>
    <mergeCell ref="B94:Q94"/>
    <mergeCell ref="S94:U94"/>
  </mergeCells>
  <dataValidations count="1">
    <dataValidation type="custom" operator="greaterThan" allowBlank="1" showInputMessage="1" showErrorMessage="1" sqref="S81 S69 S59 S52 S45 S35 S94">
      <formula1>75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2"/>
  <sheetViews>
    <sheetView topLeftCell="K31" workbookViewId="0">
      <selection activeCell="S36" sqref="S36"/>
    </sheetView>
  </sheetViews>
  <sheetFormatPr defaultRowHeight="15"/>
  <cols>
    <col min="1" max="1" width="4.28515625" bestFit="1" customWidth="1"/>
    <col min="2" max="2" width="65.28515625" customWidth="1"/>
    <col min="3" max="3" width="13.85546875" customWidth="1"/>
    <col min="4" max="4" width="11.42578125" customWidth="1"/>
    <col min="5" max="5" width="6.5703125" bestFit="1" customWidth="1"/>
    <col min="22" max="22" width="38.5703125" customWidth="1"/>
  </cols>
  <sheetData>
    <row r="1" spans="1:21">
      <c r="A1" s="8"/>
      <c r="B1" s="165" t="s">
        <v>50</v>
      </c>
      <c r="C1" s="165"/>
      <c r="D1" s="165"/>
      <c r="E1" s="165"/>
    </row>
    <row r="2" spans="1:21">
      <c r="A2" s="8"/>
      <c r="B2" s="8"/>
      <c r="C2" s="8"/>
      <c r="D2" s="8"/>
      <c r="E2" s="8"/>
    </row>
    <row r="3" spans="1:21" ht="18.75">
      <c r="A3" s="8"/>
      <c r="B3" s="166" t="s">
        <v>47</v>
      </c>
      <c r="C3" s="166"/>
      <c r="D3" s="166"/>
      <c r="E3" s="166"/>
    </row>
    <row r="4" spans="1:21" ht="18.75">
      <c r="A4" s="8"/>
      <c r="B4" s="166" t="s">
        <v>48</v>
      </c>
      <c r="C4" s="166"/>
      <c r="D4" s="166"/>
      <c r="E4" s="166"/>
    </row>
    <row r="5" spans="1:21" ht="18.75">
      <c r="A5" s="8"/>
      <c r="B5" s="166" t="s">
        <v>49</v>
      </c>
      <c r="C5" s="166"/>
      <c r="D5" s="166"/>
      <c r="E5" s="166"/>
    </row>
    <row r="6" spans="1:21">
      <c r="A6" s="8"/>
      <c r="B6" s="161" t="s">
        <v>141</v>
      </c>
      <c r="C6" s="161"/>
      <c r="D6" s="161"/>
      <c r="E6" s="161"/>
      <c r="F6" s="161"/>
    </row>
    <row r="7" spans="1:21">
      <c r="A7" s="8"/>
      <c r="B7" s="161" t="s">
        <v>456</v>
      </c>
      <c r="C7" s="161"/>
      <c r="D7" s="161"/>
      <c r="E7" s="161"/>
      <c r="F7" s="161"/>
    </row>
    <row r="8" spans="1:21">
      <c r="A8" s="8"/>
      <c r="B8" s="161" t="s">
        <v>457</v>
      </c>
      <c r="C8" s="161"/>
      <c r="D8" s="161"/>
      <c r="E8" s="161"/>
      <c r="F8" s="161"/>
    </row>
    <row r="9" spans="1:21">
      <c r="A9" s="8"/>
      <c r="B9" s="161" t="s">
        <v>303</v>
      </c>
      <c r="C9" s="161"/>
      <c r="D9" s="161"/>
      <c r="E9" s="161"/>
      <c r="F9" s="161"/>
    </row>
    <row r="10" spans="1:21">
      <c r="A10" s="8"/>
      <c r="B10" s="161" t="s">
        <v>458</v>
      </c>
      <c r="C10" s="161"/>
      <c r="D10" s="161"/>
      <c r="E10" s="161"/>
      <c r="F10" s="161"/>
    </row>
    <row r="11" spans="1:21">
      <c r="A11" s="8"/>
      <c r="B11" s="77"/>
      <c r="C11" s="77"/>
      <c r="D11" s="77"/>
      <c r="E11" s="77"/>
      <c r="F11" s="77"/>
    </row>
    <row r="12" spans="1:21" ht="21.75" customHeight="1">
      <c r="A12" s="156" t="s">
        <v>1</v>
      </c>
      <c r="B12" s="156" t="s">
        <v>12</v>
      </c>
      <c r="C12" s="156" t="s">
        <v>51</v>
      </c>
      <c r="D12" s="156"/>
      <c r="E12" s="156"/>
      <c r="F12" s="156" t="s">
        <v>52</v>
      </c>
      <c r="G12" s="156"/>
      <c r="H12" s="156"/>
      <c r="I12" s="156" t="s">
        <v>53</v>
      </c>
      <c r="J12" s="156"/>
      <c r="K12" s="156"/>
      <c r="L12" s="156" t="s">
        <v>54</v>
      </c>
      <c r="M12" s="156"/>
      <c r="N12" s="156"/>
      <c r="O12" s="156" t="s">
        <v>55</v>
      </c>
      <c r="P12" s="156"/>
      <c r="Q12" s="156"/>
      <c r="S12" s="156" t="s">
        <v>25</v>
      </c>
      <c r="T12" s="156"/>
      <c r="U12" s="156"/>
    </row>
    <row r="13" spans="1:21" ht="21.75">
      <c r="A13" s="156"/>
      <c r="B13" s="156"/>
      <c r="C13" s="23" t="s">
        <v>4</v>
      </c>
      <c r="D13" s="24" t="s">
        <v>5</v>
      </c>
      <c r="E13" s="25" t="s">
        <v>6</v>
      </c>
      <c r="F13" s="23" t="s">
        <v>4</v>
      </c>
      <c r="G13" s="24" t="s">
        <v>5</v>
      </c>
      <c r="H13" s="25" t="s">
        <v>6</v>
      </c>
      <c r="I13" s="23" t="s">
        <v>4</v>
      </c>
      <c r="J13" s="24" t="s">
        <v>5</v>
      </c>
      <c r="K13" s="25" t="s">
        <v>6</v>
      </c>
      <c r="L13" s="23" t="s">
        <v>4</v>
      </c>
      <c r="M13" s="24" t="s">
        <v>5</v>
      </c>
      <c r="N13" s="25" t="s">
        <v>6</v>
      </c>
      <c r="O13" s="23" t="s">
        <v>4</v>
      </c>
      <c r="P13" s="24" t="s">
        <v>5</v>
      </c>
      <c r="Q13" s="25" t="s">
        <v>6</v>
      </c>
      <c r="S13" s="23" t="s">
        <v>4</v>
      </c>
      <c r="T13" s="24" t="s">
        <v>5</v>
      </c>
      <c r="U13" s="25" t="s">
        <v>6</v>
      </c>
    </row>
    <row r="14" spans="1:21" ht="37.5">
      <c r="A14" s="13">
        <v>1</v>
      </c>
      <c r="B14" s="12" t="s">
        <v>26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S14" s="11"/>
      <c r="T14" s="11"/>
      <c r="U14" s="11"/>
    </row>
    <row r="15" spans="1:21" ht="18.75">
      <c r="A15" s="14">
        <v>1.1000000000000001</v>
      </c>
      <c r="B15" s="15" t="s">
        <v>27</v>
      </c>
      <c r="C15" s="16">
        <v>1</v>
      </c>
      <c r="D15" s="17"/>
      <c r="E15" s="16"/>
      <c r="F15" s="73">
        <v>1</v>
      </c>
      <c r="G15" s="74"/>
      <c r="H15" s="73"/>
      <c r="I15" s="73">
        <v>1</v>
      </c>
      <c r="J15" s="74"/>
      <c r="K15" s="73"/>
      <c r="L15" s="73">
        <v>1</v>
      </c>
      <c r="M15" s="74"/>
      <c r="N15" s="73"/>
      <c r="O15" s="73">
        <v>1</v>
      </c>
      <c r="P15" s="74"/>
      <c r="Q15" s="73"/>
      <c r="S15" s="16">
        <f>C15+F15+I15+L15+O15</f>
        <v>5</v>
      </c>
      <c r="T15" s="73">
        <f>D15+G15+J15+M15+P15</f>
        <v>0</v>
      </c>
      <c r="U15" s="73">
        <f>E15+H15+K15+N15+Q15</f>
        <v>0</v>
      </c>
    </row>
    <row r="16" spans="1:21" ht="18.75">
      <c r="A16" s="14">
        <v>1.2</v>
      </c>
      <c r="B16" s="29" t="s">
        <v>28</v>
      </c>
      <c r="C16" s="16">
        <v>1</v>
      </c>
      <c r="D16" s="17"/>
      <c r="E16" s="16"/>
      <c r="F16" s="73">
        <v>1</v>
      </c>
      <c r="G16" s="74"/>
      <c r="H16" s="73"/>
      <c r="I16" s="73">
        <v>1</v>
      </c>
      <c r="J16" s="74"/>
      <c r="K16" s="73"/>
      <c r="L16" s="73">
        <v>1</v>
      </c>
      <c r="M16" s="74"/>
      <c r="N16" s="73"/>
      <c r="O16" s="73">
        <v>1</v>
      </c>
      <c r="P16" s="74"/>
      <c r="Q16" s="73"/>
      <c r="S16" s="73">
        <f t="shared" ref="S16:S18" si="0">C16+F16+I16+L16+O16</f>
        <v>5</v>
      </c>
      <c r="T16" s="73">
        <f t="shared" ref="T16:T18" si="1">D16+G16+J16+M16+P16</f>
        <v>0</v>
      </c>
      <c r="U16" s="73">
        <f t="shared" ref="U16:U18" si="2">E16+H16+K16+N16+Q16</f>
        <v>0</v>
      </c>
    </row>
    <row r="17" spans="1:21" ht="18.75">
      <c r="A17" s="14">
        <v>1.3</v>
      </c>
      <c r="B17" s="29" t="s">
        <v>29</v>
      </c>
      <c r="C17" s="16">
        <v>1</v>
      </c>
      <c r="D17" s="17"/>
      <c r="E17" s="16"/>
      <c r="F17" s="73">
        <v>1</v>
      </c>
      <c r="G17" s="74"/>
      <c r="H17" s="73"/>
      <c r="I17" s="73">
        <v>1</v>
      </c>
      <c r="J17" s="74"/>
      <c r="K17" s="73"/>
      <c r="L17" s="73">
        <v>1</v>
      </c>
      <c r="M17" s="74"/>
      <c r="N17" s="73"/>
      <c r="O17" s="73">
        <v>1</v>
      </c>
      <c r="P17" s="74"/>
      <c r="Q17" s="73"/>
      <c r="S17" s="73">
        <f t="shared" si="0"/>
        <v>5</v>
      </c>
      <c r="T17" s="73">
        <f t="shared" si="1"/>
        <v>0</v>
      </c>
      <c r="U17" s="73">
        <f t="shared" si="2"/>
        <v>0</v>
      </c>
    </row>
    <row r="18" spans="1:21" ht="18.75">
      <c r="A18" s="14">
        <v>1.4</v>
      </c>
      <c r="B18" s="29" t="s">
        <v>30</v>
      </c>
      <c r="C18" s="16">
        <v>1</v>
      </c>
      <c r="D18" s="17"/>
      <c r="E18" s="16"/>
      <c r="F18" s="73">
        <v>1</v>
      </c>
      <c r="G18" s="74"/>
      <c r="H18" s="73"/>
      <c r="I18" s="73">
        <v>1</v>
      </c>
      <c r="J18" s="74"/>
      <c r="K18" s="73"/>
      <c r="L18" s="73">
        <v>1</v>
      </c>
      <c r="M18" s="74"/>
      <c r="N18" s="73"/>
      <c r="O18" s="73">
        <v>1</v>
      </c>
      <c r="P18" s="74"/>
      <c r="Q18" s="73"/>
      <c r="S18" s="73">
        <f t="shared" si="0"/>
        <v>5</v>
      </c>
      <c r="T18" s="73">
        <f t="shared" si="1"/>
        <v>0</v>
      </c>
      <c r="U18" s="73">
        <f t="shared" si="2"/>
        <v>0</v>
      </c>
    </row>
    <row r="19" spans="1:21" ht="37.5">
      <c r="A19" s="30">
        <v>2</v>
      </c>
      <c r="B19" s="31" t="s">
        <v>31</v>
      </c>
      <c r="C19" s="81">
        <v>1</v>
      </c>
      <c r="D19" s="32"/>
      <c r="E19" s="32"/>
      <c r="F19" s="81">
        <v>1</v>
      </c>
      <c r="G19" s="81"/>
      <c r="H19" s="81"/>
      <c r="I19" s="81"/>
      <c r="J19" s="81">
        <v>1</v>
      </c>
      <c r="K19" s="81"/>
      <c r="L19" s="81">
        <v>1</v>
      </c>
      <c r="M19" s="81"/>
      <c r="N19" s="81"/>
      <c r="O19" s="81">
        <v>1</v>
      </c>
      <c r="P19" s="81"/>
      <c r="Q19" s="81"/>
      <c r="S19" s="73">
        <f t="shared" ref="S19:S34" si="3">C19+F19+I19+L19+O19</f>
        <v>4</v>
      </c>
      <c r="T19" s="73">
        <f t="shared" ref="T19:T34" si="4">D19+G19+J19+M19+P19</f>
        <v>1</v>
      </c>
      <c r="U19" s="73">
        <f t="shared" ref="U19:U34" si="5">E19+H19+K19+N19+Q19</f>
        <v>0</v>
      </c>
    </row>
    <row r="20" spans="1:21" ht="37.5">
      <c r="A20" s="33">
        <v>3</v>
      </c>
      <c r="B20" s="15" t="s">
        <v>32</v>
      </c>
      <c r="C20" s="16"/>
      <c r="D20" s="16">
        <v>1</v>
      </c>
      <c r="E20" s="16"/>
      <c r="F20" s="16">
        <v>1</v>
      </c>
      <c r="G20" s="16"/>
      <c r="H20" s="16"/>
      <c r="I20" s="16">
        <v>1</v>
      </c>
      <c r="J20" s="16"/>
      <c r="K20" s="16"/>
      <c r="L20" s="16"/>
      <c r="M20" s="16"/>
      <c r="N20" s="16">
        <v>1</v>
      </c>
      <c r="O20" s="16"/>
      <c r="P20" s="16"/>
      <c r="Q20" s="16">
        <v>1</v>
      </c>
      <c r="S20" s="73">
        <f t="shared" si="3"/>
        <v>2</v>
      </c>
      <c r="T20" s="73">
        <f t="shared" si="4"/>
        <v>1</v>
      </c>
      <c r="U20" s="73">
        <f t="shared" si="5"/>
        <v>2</v>
      </c>
    </row>
    <row r="21" spans="1:21" ht="56.25">
      <c r="A21" s="33">
        <v>4</v>
      </c>
      <c r="B21" s="15" t="s">
        <v>33</v>
      </c>
      <c r="C21" s="16"/>
      <c r="D21" s="16"/>
      <c r="E21" s="16">
        <v>1</v>
      </c>
      <c r="F21" s="16"/>
      <c r="G21" s="16">
        <v>1</v>
      </c>
      <c r="H21" s="16"/>
      <c r="I21" s="16">
        <v>1</v>
      </c>
      <c r="J21" s="16"/>
      <c r="K21" s="16"/>
      <c r="L21" s="16">
        <v>1</v>
      </c>
      <c r="M21" s="16"/>
      <c r="N21" s="16"/>
      <c r="O21" s="16">
        <v>1</v>
      </c>
      <c r="P21" s="16"/>
      <c r="Q21" s="16"/>
      <c r="S21" s="73">
        <f t="shared" si="3"/>
        <v>3</v>
      </c>
      <c r="T21" s="73">
        <f t="shared" si="4"/>
        <v>1</v>
      </c>
      <c r="U21" s="73">
        <f t="shared" si="5"/>
        <v>1</v>
      </c>
    </row>
    <row r="22" spans="1:21" ht="37.5">
      <c r="A22" s="33">
        <v>5</v>
      </c>
      <c r="B22" s="15" t="s">
        <v>34</v>
      </c>
      <c r="C22" s="16"/>
      <c r="D22" s="16"/>
      <c r="E22" s="16">
        <v>1</v>
      </c>
      <c r="F22" s="16"/>
      <c r="G22" s="16">
        <v>1</v>
      </c>
      <c r="H22" s="16"/>
      <c r="I22" s="16"/>
      <c r="J22" s="16">
        <v>1</v>
      </c>
      <c r="K22" s="16"/>
      <c r="L22" s="16">
        <v>1</v>
      </c>
      <c r="M22" s="16"/>
      <c r="N22" s="16"/>
      <c r="O22" s="16">
        <v>1</v>
      </c>
      <c r="P22" s="16"/>
      <c r="Q22" s="16"/>
      <c r="S22" s="73">
        <f t="shared" si="3"/>
        <v>2</v>
      </c>
      <c r="T22" s="73">
        <f t="shared" si="4"/>
        <v>2</v>
      </c>
      <c r="U22" s="73">
        <f t="shared" si="5"/>
        <v>1</v>
      </c>
    </row>
    <row r="23" spans="1:21" ht="37.5">
      <c r="A23" s="33">
        <v>6</v>
      </c>
      <c r="B23" s="15" t="s">
        <v>35</v>
      </c>
      <c r="C23" s="16">
        <v>1</v>
      </c>
      <c r="D23" s="16"/>
      <c r="E23" s="16"/>
      <c r="F23" s="16"/>
      <c r="G23" s="16">
        <v>1</v>
      </c>
      <c r="H23" s="16"/>
      <c r="I23" s="16"/>
      <c r="J23" s="16">
        <v>1</v>
      </c>
      <c r="K23" s="16"/>
      <c r="L23" s="16">
        <v>1</v>
      </c>
      <c r="M23" s="16"/>
      <c r="N23" s="16"/>
      <c r="O23" s="16">
        <v>1</v>
      </c>
      <c r="P23" s="16"/>
      <c r="Q23" s="16"/>
      <c r="S23" s="73">
        <f t="shared" si="3"/>
        <v>3</v>
      </c>
      <c r="T23" s="73">
        <f t="shared" si="4"/>
        <v>2</v>
      </c>
      <c r="U23" s="73">
        <f t="shared" si="5"/>
        <v>0</v>
      </c>
    </row>
    <row r="24" spans="1:21" ht="37.5">
      <c r="A24" s="33">
        <v>7</v>
      </c>
      <c r="B24" s="15" t="s">
        <v>36</v>
      </c>
      <c r="C24" s="16">
        <v>1</v>
      </c>
      <c r="D24" s="16"/>
      <c r="E24" s="16"/>
      <c r="F24" s="73">
        <v>1</v>
      </c>
      <c r="G24" s="73"/>
      <c r="H24" s="73"/>
      <c r="I24" s="73">
        <v>1</v>
      </c>
      <c r="J24" s="73"/>
      <c r="K24" s="73"/>
      <c r="L24" s="73">
        <v>1</v>
      </c>
      <c r="M24" s="73"/>
      <c r="N24" s="73"/>
      <c r="O24" s="73">
        <v>1</v>
      </c>
      <c r="P24" s="73"/>
      <c r="Q24" s="73"/>
      <c r="S24" s="73">
        <f t="shared" si="3"/>
        <v>5</v>
      </c>
      <c r="T24" s="73">
        <f t="shared" si="4"/>
        <v>0</v>
      </c>
      <c r="U24" s="73">
        <f t="shared" si="5"/>
        <v>0</v>
      </c>
    </row>
    <row r="25" spans="1:21" ht="37.5">
      <c r="A25" s="33">
        <v>8</v>
      </c>
      <c r="B25" s="15" t="s">
        <v>37</v>
      </c>
      <c r="C25" s="16"/>
      <c r="D25" s="16">
        <v>1</v>
      </c>
      <c r="E25" s="16"/>
      <c r="F25" s="16"/>
      <c r="G25" s="16">
        <v>1</v>
      </c>
      <c r="H25" s="16"/>
      <c r="I25" s="16"/>
      <c r="J25" s="16">
        <v>1</v>
      </c>
      <c r="K25" s="16"/>
      <c r="L25" s="16">
        <v>1</v>
      </c>
      <c r="M25" s="16"/>
      <c r="N25" s="16"/>
      <c r="O25" s="16"/>
      <c r="P25" s="16"/>
      <c r="Q25" s="16">
        <v>1</v>
      </c>
      <c r="S25" s="73">
        <f t="shared" si="3"/>
        <v>1</v>
      </c>
      <c r="T25" s="73">
        <f t="shared" si="4"/>
        <v>3</v>
      </c>
      <c r="U25" s="73">
        <f t="shared" si="5"/>
        <v>1</v>
      </c>
    </row>
    <row r="26" spans="1:21" ht="37.5">
      <c r="A26" s="33">
        <v>9</v>
      </c>
      <c r="B26" s="15" t="s">
        <v>38</v>
      </c>
      <c r="C26" s="16">
        <v>1</v>
      </c>
      <c r="D26" s="17"/>
      <c r="E26" s="16"/>
      <c r="F26" s="73">
        <v>1</v>
      </c>
      <c r="G26" s="74"/>
      <c r="H26" s="73"/>
      <c r="I26" s="73">
        <v>1</v>
      </c>
      <c r="J26" s="74"/>
      <c r="K26" s="73"/>
      <c r="L26" s="73">
        <v>1</v>
      </c>
      <c r="M26" s="74"/>
      <c r="N26" s="73"/>
      <c r="O26" s="73"/>
      <c r="P26" s="74"/>
      <c r="Q26" s="73">
        <v>1</v>
      </c>
      <c r="S26" s="73">
        <f t="shared" si="3"/>
        <v>4</v>
      </c>
      <c r="T26" s="73">
        <f t="shared" si="4"/>
        <v>0</v>
      </c>
      <c r="U26" s="73">
        <f t="shared" si="5"/>
        <v>1</v>
      </c>
    </row>
    <row r="27" spans="1:21" ht="37.5">
      <c r="A27" s="33">
        <v>10</v>
      </c>
      <c r="B27" s="15" t="s">
        <v>39</v>
      </c>
      <c r="C27" s="73">
        <v>1</v>
      </c>
      <c r="D27" s="74"/>
      <c r="E27" s="73"/>
      <c r="F27" s="73">
        <v>1</v>
      </c>
      <c r="G27" s="74"/>
      <c r="H27" s="73"/>
      <c r="I27" s="73">
        <v>1</v>
      </c>
      <c r="J27" s="74"/>
      <c r="K27" s="73"/>
      <c r="L27" s="73"/>
      <c r="M27" s="74"/>
      <c r="N27" s="73">
        <v>1</v>
      </c>
      <c r="O27" s="16"/>
      <c r="P27" s="17"/>
      <c r="Q27" s="16"/>
      <c r="S27" s="73">
        <f t="shared" si="3"/>
        <v>3</v>
      </c>
      <c r="T27" s="73">
        <f t="shared" si="4"/>
        <v>0</v>
      </c>
      <c r="U27" s="73">
        <f t="shared" si="5"/>
        <v>1</v>
      </c>
    </row>
    <row r="28" spans="1:21" ht="56.25">
      <c r="A28" s="33">
        <v>11</v>
      </c>
      <c r="B28" s="15" t="s">
        <v>40</v>
      </c>
      <c r="C28" s="16">
        <v>1</v>
      </c>
      <c r="D28" s="16"/>
      <c r="E28" s="16"/>
      <c r="F28" s="16"/>
      <c r="G28" s="16">
        <v>1</v>
      </c>
      <c r="H28" s="16"/>
      <c r="I28" s="16">
        <v>1</v>
      </c>
      <c r="J28" s="16"/>
      <c r="K28" s="16"/>
      <c r="L28" s="16"/>
      <c r="M28" s="16"/>
      <c r="N28" s="16">
        <v>1</v>
      </c>
      <c r="O28" s="16"/>
      <c r="P28" s="16">
        <v>1</v>
      </c>
      <c r="Q28" s="16"/>
      <c r="S28" s="73">
        <f t="shared" si="3"/>
        <v>2</v>
      </c>
      <c r="T28" s="73">
        <f t="shared" si="4"/>
        <v>2</v>
      </c>
      <c r="U28" s="73">
        <f t="shared" si="5"/>
        <v>1</v>
      </c>
    </row>
    <row r="29" spans="1:21" ht="18.75">
      <c r="A29" s="33">
        <v>12</v>
      </c>
      <c r="B29" s="15" t="s">
        <v>41</v>
      </c>
      <c r="C29" s="16">
        <v>1</v>
      </c>
      <c r="D29" s="16"/>
      <c r="E29" s="16"/>
      <c r="F29" s="16"/>
      <c r="G29" s="16">
        <v>1</v>
      </c>
      <c r="H29" s="16"/>
      <c r="I29" s="16">
        <v>1</v>
      </c>
      <c r="J29" s="16"/>
      <c r="K29" s="16"/>
      <c r="L29" s="16"/>
      <c r="M29" s="16">
        <v>1</v>
      </c>
      <c r="N29" s="16"/>
      <c r="O29" s="16"/>
      <c r="P29" s="16">
        <v>1</v>
      </c>
      <c r="Q29" s="16"/>
      <c r="S29" s="73">
        <f t="shared" si="3"/>
        <v>2</v>
      </c>
      <c r="T29" s="73">
        <f t="shared" si="4"/>
        <v>3</v>
      </c>
      <c r="U29" s="73">
        <f t="shared" si="5"/>
        <v>0</v>
      </c>
    </row>
    <row r="30" spans="1:21" ht="33.75">
      <c r="A30" s="33">
        <v>13</v>
      </c>
      <c r="B30" s="15" t="s">
        <v>42</v>
      </c>
      <c r="C30" s="16">
        <v>1</v>
      </c>
      <c r="D30" s="16"/>
      <c r="E30" s="16"/>
      <c r="F30" s="16">
        <v>1</v>
      </c>
      <c r="G30" s="16"/>
      <c r="H30" s="16"/>
      <c r="I30" s="16"/>
      <c r="J30" s="16">
        <v>1</v>
      </c>
      <c r="K30" s="16"/>
      <c r="L30" s="16"/>
      <c r="M30" s="16">
        <v>1</v>
      </c>
      <c r="N30" s="16"/>
      <c r="O30" s="16"/>
      <c r="P30" s="16"/>
      <c r="Q30" s="16">
        <v>1</v>
      </c>
      <c r="S30" s="73">
        <f t="shared" si="3"/>
        <v>2</v>
      </c>
      <c r="T30" s="73">
        <f t="shared" si="4"/>
        <v>2</v>
      </c>
      <c r="U30" s="73">
        <f t="shared" si="5"/>
        <v>1</v>
      </c>
    </row>
    <row r="31" spans="1:21" ht="33.75">
      <c r="A31" s="33">
        <v>14</v>
      </c>
      <c r="B31" s="15" t="s">
        <v>43</v>
      </c>
      <c r="C31" s="16"/>
      <c r="D31" s="16"/>
      <c r="E31" s="16">
        <v>1</v>
      </c>
      <c r="F31" s="73"/>
      <c r="G31" s="73"/>
      <c r="H31" s="73">
        <v>1</v>
      </c>
      <c r="I31" s="73"/>
      <c r="J31" s="73"/>
      <c r="K31" s="73">
        <v>1</v>
      </c>
      <c r="L31" s="73"/>
      <c r="M31" s="73"/>
      <c r="N31" s="73">
        <v>1</v>
      </c>
      <c r="O31" s="16"/>
      <c r="P31" s="16">
        <v>1</v>
      </c>
      <c r="Q31" s="16"/>
      <c r="S31" s="73">
        <f t="shared" si="3"/>
        <v>0</v>
      </c>
      <c r="T31" s="73">
        <f t="shared" si="4"/>
        <v>1</v>
      </c>
      <c r="U31" s="73">
        <f t="shared" si="5"/>
        <v>4</v>
      </c>
    </row>
    <row r="32" spans="1:21" ht="37.5">
      <c r="A32" s="33">
        <v>15</v>
      </c>
      <c r="B32" s="15" t="s">
        <v>44</v>
      </c>
      <c r="C32" s="16"/>
      <c r="D32" s="17"/>
      <c r="E32" s="16">
        <v>1</v>
      </c>
      <c r="F32" s="73"/>
      <c r="G32" s="74"/>
      <c r="H32" s="73">
        <v>1</v>
      </c>
      <c r="I32" s="73"/>
      <c r="J32" s="74"/>
      <c r="K32" s="73">
        <v>1</v>
      </c>
      <c r="L32" s="73"/>
      <c r="M32" s="74"/>
      <c r="N32" s="73">
        <v>1</v>
      </c>
      <c r="O32" s="73"/>
      <c r="P32" s="74"/>
      <c r="Q32" s="73">
        <v>1</v>
      </c>
      <c r="S32" s="73">
        <f t="shared" si="3"/>
        <v>0</v>
      </c>
      <c r="T32" s="73">
        <f t="shared" si="4"/>
        <v>0</v>
      </c>
      <c r="U32" s="73">
        <f t="shared" si="5"/>
        <v>5</v>
      </c>
    </row>
    <row r="33" spans="1:22" ht="18.75">
      <c r="A33" s="33">
        <v>16</v>
      </c>
      <c r="B33" s="15" t="s">
        <v>45</v>
      </c>
      <c r="C33" s="16">
        <v>1</v>
      </c>
      <c r="D33" s="16"/>
      <c r="E33" s="16"/>
      <c r="F33" s="73">
        <v>1</v>
      </c>
      <c r="G33" s="73"/>
      <c r="H33" s="73"/>
      <c r="I33" s="16"/>
      <c r="J33" s="16">
        <v>1</v>
      </c>
      <c r="K33" s="16"/>
      <c r="L33" s="16">
        <v>1</v>
      </c>
      <c r="M33" s="16"/>
      <c r="N33" s="16"/>
      <c r="O33" s="16"/>
      <c r="P33" s="16">
        <v>1</v>
      </c>
      <c r="Q33" s="16"/>
      <c r="S33" s="73">
        <f t="shared" si="3"/>
        <v>3</v>
      </c>
      <c r="T33" s="73">
        <f t="shared" si="4"/>
        <v>2</v>
      </c>
      <c r="U33" s="73">
        <f t="shared" si="5"/>
        <v>0</v>
      </c>
    </row>
    <row r="34" spans="1:22" ht="56.25">
      <c r="A34" s="33">
        <v>17</v>
      </c>
      <c r="B34" s="15" t="s">
        <v>46</v>
      </c>
      <c r="C34" s="16">
        <v>1</v>
      </c>
      <c r="D34" s="17"/>
      <c r="E34" s="16"/>
      <c r="F34" s="73"/>
      <c r="G34" s="74"/>
      <c r="H34" s="73">
        <v>1</v>
      </c>
      <c r="I34" s="73">
        <v>1</v>
      </c>
      <c r="J34" s="74"/>
      <c r="K34" s="73"/>
      <c r="L34" s="73"/>
      <c r="M34" s="74"/>
      <c r="N34" s="73">
        <v>1</v>
      </c>
      <c r="O34" s="73">
        <v>1</v>
      </c>
      <c r="P34" s="74"/>
      <c r="Q34" s="73"/>
      <c r="S34" s="73">
        <f t="shared" si="3"/>
        <v>3</v>
      </c>
      <c r="T34" s="73">
        <f t="shared" si="4"/>
        <v>0</v>
      </c>
      <c r="U34" s="73">
        <f t="shared" si="5"/>
        <v>2</v>
      </c>
    </row>
    <row r="35" spans="1:22" ht="21.75">
      <c r="A35" s="141"/>
      <c r="B35" s="144" t="s">
        <v>489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S35" s="93">
        <f>SUM(S15:S34)</f>
        <v>59</v>
      </c>
      <c r="T35" s="93">
        <f>SUM(T15:T34)</f>
        <v>20</v>
      </c>
      <c r="U35" s="93">
        <f>SUM(U15:U34)</f>
        <v>20</v>
      </c>
    </row>
    <row r="36" spans="1:22" ht="21.75">
      <c r="A36" s="142"/>
      <c r="B36" s="144" t="s">
        <v>461</v>
      </c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6"/>
      <c r="R36" s="97" t="s">
        <v>19</v>
      </c>
      <c r="S36" s="94">
        <f>S35*100/99</f>
        <v>59.595959595959599</v>
      </c>
      <c r="T36" s="94">
        <f>T35*100/99</f>
        <v>20.202020202020201</v>
      </c>
      <c r="U36" s="94">
        <f>U35*100/99</f>
        <v>20.202020202020201</v>
      </c>
    </row>
    <row r="37" spans="1:22" ht="30">
      <c r="A37" s="143"/>
      <c r="B37" s="144" t="s">
        <v>490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6"/>
      <c r="S37" s="147"/>
      <c r="T37" s="148"/>
      <c r="U37" s="149"/>
      <c r="V37" s="42" t="s">
        <v>469</v>
      </c>
    </row>
    <row r="38" spans="1:22" ht="18.75">
      <c r="A38" s="105"/>
      <c r="B38" s="101"/>
      <c r="C38" s="102"/>
      <c r="D38" s="103"/>
      <c r="E38" s="102"/>
      <c r="F38" s="102"/>
      <c r="G38" s="103"/>
      <c r="H38" s="102"/>
      <c r="I38" s="102"/>
      <c r="J38" s="103"/>
      <c r="K38" s="102"/>
      <c r="L38" s="102"/>
      <c r="M38" s="103"/>
      <c r="N38" s="102"/>
      <c r="O38" s="102"/>
      <c r="P38" s="103"/>
      <c r="Q38" s="102"/>
      <c r="S38" s="102"/>
      <c r="T38" s="102"/>
      <c r="U38" s="102"/>
    </row>
    <row r="39" spans="1:22" ht="18.75">
      <c r="A39" s="105"/>
      <c r="B39" s="101"/>
      <c r="C39" s="102"/>
      <c r="D39" s="103"/>
      <c r="E39" s="102"/>
      <c r="F39" s="102"/>
      <c r="G39" s="103"/>
      <c r="H39" s="102"/>
      <c r="I39" s="102"/>
      <c r="J39" s="103"/>
      <c r="K39" s="102"/>
      <c r="L39" s="102"/>
      <c r="M39" s="103"/>
      <c r="N39" s="102"/>
      <c r="O39" s="102"/>
      <c r="P39" s="103"/>
      <c r="Q39" s="102"/>
      <c r="S39" s="102"/>
      <c r="T39" s="102"/>
      <c r="U39" s="102"/>
    </row>
    <row r="40" spans="1:22" ht="18.75">
      <c r="A40" s="105"/>
      <c r="B40" s="101"/>
      <c r="C40" s="102"/>
      <c r="D40" s="103"/>
      <c r="E40" s="102"/>
      <c r="F40" s="102"/>
      <c r="G40" s="103"/>
      <c r="H40" s="102"/>
      <c r="I40" s="102"/>
      <c r="J40" s="103"/>
      <c r="K40" s="102"/>
      <c r="L40" s="102"/>
      <c r="M40" s="103"/>
      <c r="N40" s="102"/>
      <c r="O40" s="102"/>
      <c r="P40" s="103"/>
      <c r="Q40" s="102"/>
      <c r="S40" s="102"/>
      <c r="T40" s="102"/>
      <c r="U40" s="102"/>
    </row>
    <row r="41" spans="1:22" ht="18.75">
      <c r="A41" s="105"/>
      <c r="B41" s="101"/>
      <c r="C41" s="102"/>
      <c r="D41" s="103"/>
      <c r="E41" s="102"/>
      <c r="F41" s="102"/>
      <c r="G41" s="103"/>
      <c r="H41" s="102"/>
      <c r="I41" s="102"/>
      <c r="J41" s="103"/>
      <c r="K41" s="102"/>
      <c r="L41" s="102"/>
      <c r="M41" s="103"/>
      <c r="N41" s="102"/>
      <c r="O41" s="102"/>
      <c r="P41" s="103"/>
      <c r="Q41" s="102"/>
      <c r="S41" s="102"/>
      <c r="T41" s="102"/>
      <c r="U41" s="102"/>
    </row>
    <row r="42" spans="1:22" ht="18.75">
      <c r="A42" s="105"/>
      <c r="B42" s="101"/>
      <c r="C42" s="102"/>
      <c r="D42" s="103"/>
      <c r="E42" s="102"/>
      <c r="F42" s="102"/>
      <c r="G42" s="103"/>
      <c r="H42" s="102"/>
      <c r="I42" s="102"/>
      <c r="J42" s="103"/>
      <c r="K42" s="102"/>
      <c r="L42" s="102"/>
      <c r="M42" s="103"/>
      <c r="N42" s="102"/>
      <c r="O42" s="102"/>
      <c r="P42" s="103"/>
      <c r="Q42" s="102"/>
      <c r="S42" s="102"/>
      <c r="T42" s="102"/>
      <c r="U42" s="102"/>
    </row>
  </sheetData>
  <mergeCells count="22">
    <mergeCell ref="A12:A13"/>
    <mergeCell ref="B12:B13"/>
    <mergeCell ref="C12:E12"/>
    <mergeCell ref="B3:E3"/>
    <mergeCell ref="B4:E4"/>
    <mergeCell ref="B5:E5"/>
    <mergeCell ref="S12:U12"/>
    <mergeCell ref="B1:E1"/>
    <mergeCell ref="F12:H12"/>
    <mergeCell ref="I12:K12"/>
    <mergeCell ref="L12:N12"/>
    <mergeCell ref="O12:Q12"/>
    <mergeCell ref="B6:F6"/>
    <mergeCell ref="B7:F7"/>
    <mergeCell ref="B8:F8"/>
    <mergeCell ref="B9:F9"/>
    <mergeCell ref="B10:F10"/>
    <mergeCell ref="A35:A37"/>
    <mergeCell ref="B35:Q35"/>
    <mergeCell ref="B36:Q36"/>
    <mergeCell ref="B37:Q37"/>
    <mergeCell ref="S37:U37"/>
  </mergeCells>
  <dataValidations count="1">
    <dataValidation type="custom" operator="greaterThan" allowBlank="1" showInputMessage="1" showErrorMessage="1" sqref="S37">
      <formula1>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20" workbookViewId="0">
      <selection activeCell="B40" sqref="B40"/>
    </sheetView>
  </sheetViews>
  <sheetFormatPr defaultRowHeight="15"/>
  <cols>
    <col min="1" max="1" width="4.42578125" bestFit="1" customWidth="1"/>
    <col min="2" max="2" width="77.140625" customWidth="1"/>
    <col min="3" max="3" width="9.140625" customWidth="1"/>
    <col min="4" max="4" width="13.85546875" bestFit="1" customWidth="1"/>
    <col min="5" max="5" width="9.28515625" customWidth="1"/>
    <col min="6" max="6" width="25.7109375" customWidth="1"/>
  </cols>
  <sheetData>
    <row r="1" spans="1:5" ht="29.25" customHeight="1">
      <c r="A1" s="8"/>
      <c r="B1" s="159" t="s">
        <v>62</v>
      </c>
      <c r="C1" s="159"/>
      <c r="D1" s="159"/>
      <c r="E1" s="159"/>
    </row>
    <row r="2" spans="1:5" ht="114" customHeight="1">
      <c r="A2" s="8"/>
      <c r="B2" s="172" t="s">
        <v>63</v>
      </c>
      <c r="C2" s="172"/>
      <c r="D2" s="172"/>
      <c r="E2" s="172"/>
    </row>
    <row r="3" spans="1:5" ht="21.75">
      <c r="A3" s="8"/>
      <c r="B3" s="173" t="s">
        <v>491</v>
      </c>
      <c r="C3" s="173"/>
      <c r="D3" s="173"/>
      <c r="E3" s="173"/>
    </row>
    <row r="4" spans="1:5">
      <c r="A4" s="8"/>
      <c r="B4" s="161" t="s">
        <v>141</v>
      </c>
      <c r="C4" s="161"/>
      <c r="D4" s="161"/>
      <c r="E4" s="161"/>
    </row>
    <row r="5" spans="1:5">
      <c r="A5" s="8"/>
      <c r="B5" s="161" t="s">
        <v>456</v>
      </c>
      <c r="C5" s="161"/>
      <c r="D5" s="161"/>
      <c r="E5" s="161"/>
    </row>
    <row r="6" spans="1:5">
      <c r="A6" s="8"/>
      <c r="B6" s="161" t="s">
        <v>457</v>
      </c>
      <c r="C6" s="161"/>
      <c r="D6" s="161"/>
      <c r="E6" s="161"/>
    </row>
    <row r="7" spans="1:5">
      <c r="A7" s="8"/>
      <c r="B7" s="161" t="s">
        <v>303</v>
      </c>
      <c r="C7" s="161"/>
      <c r="D7" s="161"/>
      <c r="E7" s="161"/>
    </row>
    <row r="8" spans="1:5">
      <c r="A8" s="8"/>
      <c r="B8" s="161" t="s">
        <v>458</v>
      </c>
      <c r="C8" s="161"/>
      <c r="D8" s="161"/>
      <c r="E8" s="161"/>
    </row>
    <row r="9" spans="1:5" ht="32.25" customHeight="1">
      <c r="A9" s="167" t="s">
        <v>1</v>
      </c>
      <c r="B9" s="168" t="s">
        <v>2</v>
      </c>
      <c r="C9" s="168" t="s">
        <v>3</v>
      </c>
      <c r="D9" s="168"/>
      <c r="E9" s="168"/>
    </row>
    <row r="10" spans="1:5" ht="18.75">
      <c r="A10" s="167"/>
      <c r="B10" s="168"/>
      <c r="C10" s="34" t="s">
        <v>4</v>
      </c>
      <c r="D10" s="35" t="s">
        <v>5</v>
      </c>
      <c r="E10" s="36" t="s">
        <v>6</v>
      </c>
    </row>
    <row r="11" spans="1:5" ht="33" customHeight="1">
      <c r="A11" s="33">
        <v>1</v>
      </c>
      <c r="B11" s="15" t="s">
        <v>56</v>
      </c>
      <c r="C11" s="16"/>
      <c r="D11" s="16"/>
      <c r="E11" s="16">
        <v>1</v>
      </c>
    </row>
    <row r="12" spans="1:5" ht="29.25" customHeight="1">
      <c r="A12" s="169">
        <v>2</v>
      </c>
      <c r="B12" s="170" t="s">
        <v>57</v>
      </c>
      <c r="C12" s="171"/>
      <c r="D12" s="171"/>
      <c r="E12" s="171">
        <v>1</v>
      </c>
    </row>
    <row r="13" spans="1:5" ht="19.5" customHeight="1">
      <c r="A13" s="169"/>
      <c r="B13" s="170"/>
      <c r="C13" s="171"/>
      <c r="D13" s="171"/>
      <c r="E13" s="171"/>
    </row>
    <row r="14" spans="1:5" ht="42" customHeight="1">
      <c r="A14" s="33">
        <v>3</v>
      </c>
      <c r="B14" s="29" t="s">
        <v>58</v>
      </c>
      <c r="C14" s="16"/>
      <c r="D14" s="16"/>
      <c r="E14" s="16">
        <v>1</v>
      </c>
    </row>
    <row r="15" spans="1:5" ht="30.75" customHeight="1">
      <c r="A15" s="39">
        <v>4</v>
      </c>
      <c r="B15" s="40" t="s">
        <v>59</v>
      </c>
      <c r="C15" s="41"/>
      <c r="D15" s="41"/>
      <c r="E15" s="21"/>
    </row>
    <row r="16" spans="1:5" ht="24" customHeight="1">
      <c r="A16" s="14">
        <v>4.0999999999999996</v>
      </c>
      <c r="B16" s="29" t="s">
        <v>60</v>
      </c>
      <c r="C16" s="16"/>
      <c r="D16" s="16">
        <v>1</v>
      </c>
      <c r="E16" s="16"/>
    </row>
    <row r="17" spans="1:6" ht="27" customHeight="1">
      <c r="A17" s="38">
        <v>4.2</v>
      </c>
      <c r="B17" s="31" t="s">
        <v>61</v>
      </c>
      <c r="C17" s="32">
        <v>1</v>
      </c>
      <c r="D17" s="32"/>
      <c r="E17" s="32"/>
    </row>
    <row r="18" spans="1:6" ht="21.75">
      <c r="A18" s="141"/>
      <c r="B18" s="109" t="s">
        <v>492</v>
      </c>
      <c r="C18" s="93">
        <f>SUM(C11:C17)</f>
        <v>1</v>
      </c>
      <c r="D18" s="93">
        <f>SUM(D11:D17)</f>
        <v>1</v>
      </c>
      <c r="E18" s="93">
        <f>SUM(E11:E17)</f>
        <v>3</v>
      </c>
    </row>
    <row r="19" spans="1:6" ht="21.75">
      <c r="A19" s="142"/>
      <c r="B19" s="109" t="s">
        <v>461</v>
      </c>
      <c r="C19" s="94">
        <f>C18*100/5</f>
        <v>20</v>
      </c>
      <c r="D19" s="94">
        <f>D18*100/5</f>
        <v>20</v>
      </c>
      <c r="E19" s="94">
        <f>E18*100/5</f>
        <v>60</v>
      </c>
    </row>
    <row r="20" spans="1:6" ht="60">
      <c r="A20" s="143"/>
      <c r="B20" s="109" t="s">
        <v>490</v>
      </c>
      <c r="C20" s="153"/>
      <c r="D20" s="154"/>
      <c r="E20" s="155"/>
      <c r="F20" s="42" t="s">
        <v>488</v>
      </c>
    </row>
    <row r="21" spans="1:6" ht="27" customHeight="1">
      <c r="A21" s="106"/>
      <c r="B21" s="107"/>
      <c r="C21" s="108"/>
      <c r="D21" s="108"/>
      <c r="E21" s="108"/>
    </row>
  </sheetData>
  <mergeCells count="18">
    <mergeCell ref="B6:E6"/>
    <mergeCell ref="B7:E7"/>
    <mergeCell ref="B8:E8"/>
    <mergeCell ref="B1:E1"/>
    <mergeCell ref="B2:E2"/>
    <mergeCell ref="B3:E3"/>
    <mergeCell ref="B4:E4"/>
    <mergeCell ref="B5:E5"/>
    <mergeCell ref="A18:A20"/>
    <mergeCell ref="C20:E20"/>
    <mergeCell ref="A9:A10"/>
    <mergeCell ref="B9:B10"/>
    <mergeCell ref="C9:E9"/>
    <mergeCell ref="A12:A13"/>
    <mergeCell ref="B12:B13"/>
    <mergeCell ref="C12:C13"/>
    <mergeCell ref="D12:D13"/>
    <mergeCell ref="E12:E13"/>
  </mergeCells>
  <dataValidations count="1">
    <dataValidation type="custom" operator="greaterThan" allowBlank="1" showInputMessage="1" showErrorMessage="1" sqref="C20">
      <formula1>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4"/>
  <sheetViews>
    <sheetView tabSelected="1" topLeftCell="A55" zoomScale="90" zoomScaleNormal="90" workbookViewId="0">
      <selection activeCell="B59" sqref="B59"/>
    </sheetView>
  </sheetViews>
  <sheetFormatPr defaultRowHeight="15"/>
  <cols>
    <col min="1" max="1" width="9.140625" style="132"/>
    <col min="2" max="2" width="67.28515625" customWidth="1"/>
    <col min="11" max="11" width="12.85546875" customWidth="1"/>
    <col min="13" max="13" width="31.7109375" customWidth="1"/>
  </cols>
  <sheetData>
    <row r="1" spans="1:12" ht="33.75" customHeight="1">
      <c r="A1" s="159" t="s">
        <v>64</v>
      </c>
      <c r="B1" s="159"/>
      <c r="C1" s="159"/>
      <c r="D1" s="159"/>
      <c r="E1" s="159"/>
    </row>
    <row r="2" spans="1:12" ht="18.75">
      <c r="A2" s="166" t="s">
        <v>65</v>
      </c>
      <c r="B2" s="166"/>
      <c r="C2" s="166"/>
      <c r="D2" s="166"/>
      <c r="E2" s="166"/>
    </row>
    <row r="3" spans="1:12" ht="46.5" customHeight="1">
      <c r="A3" s="177" t="s">
        <v>103</v>
      </c>
      <c r="B3" s="178"/>
      <c r="C3" s="178"/>
      <c r="D3" s="178"/>
      <c r="E3" s="179"/>
    </row>
    <row r="4" spans="1:12" ht="18.75">
      <c r="A4" s="166" t="s">
        <v>66</v>
      </c>
      <c r="B4" s="166"/>
      <c r="C4" s="166"/>
      <c r="D4" s="166"/>
      <c r="E4" s="166"/>
    </row>
    <row r="5" spans="1:12" ht="18.75">
      <c r="A5" s="166" t="s">
        <v>67</v>
      </c>
      <c r="B5" s="166"/>
      <c r="C5" s="166"/>
      <c r="D5" s="166"/>
      <c r="E5" s="166"/>
    </row>
    <row r="6" spans="1:12" ht="18.75">
      <c r="A6" s="166" t="s">
        <v>68</v>
      </c>
      <c r="B6" s="166"/>
      <c r="C6" s="166"/>
      <c r="D6" s="166"/>
      <c r="E6" s="166"/>
    </row>
    <row r="7" spans="1:12" ht="21.75">
      <c r="A7" s="180" t="s">
        <v>493</v>
      </c>
      <c r="B7" s="181"/>
      <c r="C7" s="181"/>
      <c r="D7" s="181"/>
      <c r="E7" s="182"/>
    </row>
    <row r="8" spans="1:12" ht="18.75" customHeight="1">
      <c r="A8" s="139" t="s">
        <v>141</v>
      </c>
      <c r="B8" s="175"/>
      <c r="C8" s="175"/>
      <c r="D8" s="175"/>
      <c r="E8" s="140"/>
    </row>
    <row r="9" spans="1:12" ht="18.75" customHeight="1">
      <c r="A9" s="139" t="s">
        <v>456</v>
      </c>
      <c r="B9" s="175"/>
      <c r="C9" s="175"/>
      <c r="D9" s="175"/>
      <c r="E9" s="140"/>
    </row>
    <row r="10" spans="1:12" ht="18.75" customHeight="1">
      <c r="A10" s="139" t="s">
        <v>457</v>
      </c>
      <c r="B10" s="175"/>
      <c r="C10" s="175"/>
      <c r="D10" s="175"/>
      <c r="E10" s="140"/>
    </row>
    <row r="11" spans="1:12">
      <c r="A11" s="139" t="s">
        <v>303</v>
      </c>
      <c r="B11" s="175"/>
      <c r="C11" s="175"/>
      <c r="D11" s="175"/>
      <c r="E11" s="140"/>
    </row>
    <row r="12" spans="1:12">
      <c r="A12" s="139" t="s">
        <v>458</v>
      </c>
      <c r="B12" s="175"/>
      <c r="C12" s="175"/>
      <c r="D12" s="175"/>
      <c r="E12" s="140"/>
    </row>
    <row r="13" spans="1:12" ht="21.75">
      <c r="A13" s="131"/>
      <c r="B13" s="8"/>
      <c r="C13" s="176" t="s">
        <v>104</v>
      </c>
      <c r="D13" s="176"/>
      <c r="E13" s="176"/>
      <c r="F13" s="176" t="s">
        <v>106</v>
      </c>
      <c r="G13" s="176"/>
      <c r="H13" s="176"/>
      <c r="J13" s="176" t="s">
        <v>105</v>
      </c>
      <c r="K13" s="176"/>
      <c r="L13" s="176"/>
    </row>
    <row r="14" spans="1:12" ht="21.75">
      <c r="A14" s="183" t="s">
        <v>1</v>
      </c>
      <c r="B14" s="183" t="s">
        <v>12</v>
      </c>
      <c r="C14" s="176" t="s">
        <v>3</v>
      </c>
      <c r="D14" s="176"/>
      <c r="E14" s="176"/>
      <c r="F14" s="176" t="s">
        <v>3</v>
      </c>
      <c r="G14" s="176"/>
      <c r="H14" s="176"/>
      <c r="J14" s="176" t="s">
        <v>3</v>
      </c>
      <c r="K14" s="176"/>
      <c r="L14" s="176"/>
    </row>
    <row r="15" spans="1:12" ht="18.75">
      <c r="A15" s="183"/>
      <c r="B15" s="183"/>
      <c r="C15" s="34" t="s">
        <v>4</v>
      </c>
      <c r="D15" s="35" t="s">
        <v>5</v>
      </c>
      <c r="E15" s="36" t="s">
        <v>6</v>
      </c>
      <c r="F15" s="34" t="s">
        <v>4</v>
      </c>
      <c r="G15" s="35" t="s">
        <v>5</v>
      </c>
      <c r="H15" s="36" t="s">
        <v>6</v>
      </c>
      <c r="J15" s="34" t="s">
        <v>4</v>
      </c>
      <c r="K15" s="35" t="s">
        <v>5</v>
      </c>
      <c r="L15" s="36" t="s">
        <v>6</v>
      </c>
    </row>
    <row r="16" spans="1:12" ht="21.75">
      <c r="A16" s="53">
        <v>1</v>
      </c>
      <c r="B16" s="50" t="s">
        <v>69</v>
      </c>
      <c r="C16" s="18"/>
      <c r="D16" s="18"/>
      <c r="E16" s="18"/>
      <c r="F16" s="18"/>
      <c r="G16" s="18"/>
      <c r="H16" s="18"/>
      <c r="J16" s="18"/>
      <c r="K16" s="18"/>
      <c r="L16" s="18"/>
    </row>
    <row r="17" spans="1:13" ht="37.5">
      <c r="A17" s="133">
        <v>1.1000000000000001</v>
      </c>
      <c r="B17" s="19" t="s">
        <v>70</v>
      </c>
      <c r="C17" s="16">
        <v>1</v>
      </c>
      <c r="D17" s="16"/>
      <c r="E17" s="16"/>
      <c r="F17" s="16"/>
      <c r="G17" s="16">
        <v>1</v>
      </c>
      <c r="H17" s="16"/>
      <c r="J17" s="16">
        <f>C17+F17</f>
        <v>1</v>
      </c>
      <c r="K17" s="73">
        <f t="shared" ref="K17:L17" si="0">D17+G17</f>
        <v>1</v>
      </c>
      <c r="L17" s="73">
        <f t="shared" si="0"/>
        <v>0</v>
      </c>
    </row>
    <row r="18" spans="1:13" ht="37.5">
      <c r="A18" s="133">
        <v>1.2</v>
      </c>
      <c r="B18" s="19" t="s">
        <v>71</v>
      </c>
      <c r="C18" s="16">
        <v>1</v>
      </c>
      <c r="D18" s="16"/>
      <c r="E18" s="16"/>
      <c r="F18" s="16"/>
      <c r="G18" s="16"/>
      <c r="H18" s="16">
        <v>1</v>
      </c>
      <c r="J18" s="73">
        <f t="shared" ref="J18:J26" si="1">C18+F18</f>
        <v>1</v>
      </c>
      <c r="K18" s="73">
        <f t="shared" ref="K18:K26" si="2">D18+G18</f>
        <v>0</v>
      </c>
      <c r="L18" s="73">
        <f t="shared" ref="L18:L26" si="3">E18+H18</f>
        <v>1</v>
      </c>
    </row>
    <row r="19" spans="1:13" ht="56.25">
      <c r="A19" s="133">
        <v>1.3</v>
      </c>
      <c r="B19" s="19" t="s">
        <v>72</v>
      </c>
      <c r="C19" s="16"/>
      <c r="D19" s="16">
        <v>1</v>
      </c>
      <c r="E19" s="16"/>
      <c r="F19" s="16"/>
      <c r="G19" s="16">
        <v>1</v>
      </c>
      <c r="H19" s="16"/>
      <c r="J19" s="73">
        <f t="shared" si="1"/>
        <v>0</v>
      </c>
      <c r="K19" s="73">
        <f t="shared" si="2"/>
        <v>2</v>
      </c>
      <c r="L19" s="73">
        <f t="shared" si="3"/>
        <v>0</v>
      </c>
    </row>
    <row r="20" spans="1:13" ht="18.75">
      <c r="A20" s="133">
        <v>1.4</v>
      </c>
      <c r="B20" s="19" t="s">
        <v>73</v>
      </c>
      <c r="C20" s="16"/>
      <c r="D20" s="16">
        <v>1</v>
      </c>
      <c r="E20" s="16"/>
      <c r="F20" s="16"/>
      <c r="G20" s="16">
        <v>1</v>
      </c>
      <c r="H20" s="16"/>
      <c r="J20" s="73">
        <f t="shared" si="1"/>
        <v>0</v>
      </c>
      <c r="K20" s="73">
        <f t="shared" si="2"/>
        <v>2</v>
      </c>
      <c r="L20" s="73">
        <f t="shared" si="3"/>
        <v>0</v>
      </c>
    </row>
    <row r="21" spans="1:13" ht="37.5">
      <c r="A21" s="133">
        <v>1.5</v>
      </c>
      <c r="B21" s="19" t="s">
        <v>74</v>
      </c>
      <c r="C21" s="16"/>
      <c r="D21" s="16"/>
      <c r="E21" s="16">
        <v>1</v>
      </c>
      <c r="F21" s="16"/>
      <c r="G21" s="16">
        <v>1</v>
      </c>
      <c r="H21" s="16"/>
      <c r="J21" s="73">
        <f t="shared" si="1"/>
        <v>0</v>
      </c>
      <c r="K21" s="73">
        <f t="shared" si="2"/>
        <v>1</v>
      </c>
      <c r="L21" s="73">
        <f t="shared" si="3"/>
        <v>1</v>
      </c>
    </row>
    <row r="22" spans="1:13" ht="18.75">
      <c r="A22" s="133">
        <v>1.6</v>
      </c>
      <c r="B22" s="19" t="s">
        <v>75</v>
      </c>
      <c r="C22" s="16"/>
      <c r="D22" s="16">
        <v>1</v>
      </c>
      <c r="E22" s="16"/>
      <c r="F22" s="16">
        <v>1</v>
      </c>
      <c r="G22" s="16"/>
      <c r="H22" s="16"/>
      <c r="J22" s="73">
        <f t="shared" si="1"/>
        <v>1</v>
      </c>
      <c r="K22" s="73">
        <f t="shared" si="2"/>
        <v>1</v>
      </c>
      <c r="L22" s="73">
        <f t="shared" si="3"/>
        <v>0</v>
      </c>
    </row>
    <row r="23" spans="1:13" ht="18.75">
      <c r="A23" s="133">
        <v>1.7</v>
      </c>
      <c r="B23" s="19" t="s">
        <v>76</v>
      </c>
      <c r="C23" s="16">
        <v>1</v>
      </c>
      <c r="D23" s="16"/>
      <c r="E23" s="16"/>
      <c r="F23" s="16">
        <v>1</v>
      </c>
      <c r="G23" s="16"/>
      <c r="H23" s="16"/>
      <c r="J23" s="73">
        <f t="shared" si="1"/>
        <v>2</v>
      </c>
      <c r="K23" s="73">
        <f t="shared" si="2"/>
        <v>0</v>
      </c>
      <c r="L23" s="73">
        <f t="shared" si="3"/>
        <v>0</v>
      </c>
    </row>
    <row r="24" spans="1:13" ht="41.25" customHeight="1">
      <c r="A24" s="133">
        <v>1.8</v>
      </c>
      <c r="B24" s="75" t="s">
        <v>77</v>
      </c>
      <c r="C24" s="73"/>
      <c r="D24" s="73">
        <v>1</v>
      </c>
      <c r="E24" s="73"/>
      <c r="F24" s="73"/>
      <c r="G24" s="73"/>
      <c r="H24" s="73">
        <v>1</v>
      </c>
      <c r="J24" s="73">
        <f t="shared" si="1"/>
        <v>0</v>
      </c>
      <c r="K24" s="73">
        <f t="shared" si="2"/>
        <v>1</v>
      </c>
      <c r="L24" s="73">
        <f t="shared" si="3"/>
        <v>1</v>
      </c>
    </row>
    <row r="25" spans="1:13" ht="37.5">
      <c r="A25" s="133">
        <v>1.9</v>
      </c>
      <c r="B25" s="19" t="s">
        <v>78</v>
      </c>
      <c r="C25" s="16">
        <v>1</v>
      </c>
      <c r="D25" s="16"/>
      <c r="E25" s="16"/>
      <c r="F25" s="16">
        <v>1</v>
      </c>
      <c r="G25" s="16"/>
      <c r="H25" s="16"/>
      <c r="J25" s="73">
        <f t="shared" si="1"/>
        <v>2</v>
      </c>
      <c r="K25" s="73">
        <f t="shared" si="2"/>
        <v>0</v>
      </c>
      <c r="L25" s="73">
        <f t="shared" si="3"/>
        <v>0</v>
      </c>
    </row>
    <row r="26" spans="1:13" ht="56.25">
      <c r="A26" s="248">
        <v>1.1000000000000001</v>
      </c>
      <c r="B26" s="19" t="s">
        <v>79</v>
      </c>
      <c r="C26" s="16">
        <v>1</v>
      </c>
      <c r="D26" s="16"/>
      <c r="E26" s="16"/>
      <c r="F26" s="16"/>
      <c r="G26" s="16">
        <v>1</v>
      </c>
      <c r="H26" s="16"/>
      <c r="J26" s="73">
        <f t="shared" si="1"/>
        <v>1</v>
      </c>
      <c r="K26" s="73">
        <f t="shared" si="2"/>
        <v>1</v>
      </c>
      <c r="L26" s="73">
        <f t="shared" si="3"/>
        <v>0</v>
      </c>
    </row>
    <row r="27" spans="1:13" ht="21.75" customHeight="1">
      <c r="A27" s="141">
        <v>1</v>
      </c>
      <c r="B27" s="174" t="s">
        <v>494</v>
      </c>
      <c r="C27" s="174"/>
      <c r="D27" s="174"/>
      <c r="E27" s="174"/>
      <c r="F27" s="174"/>
      <c r="G27" s="174"/>
      <c r="H27" s="174"/>
      <c r="J27" s="93">
        <f>SUM(J17:J26)</f>
        <v>8</v>
      </c>
      <c r="K27" s="93">
        <f>SUM(K17:K26)</f>
        <v>9</v>
      </c>
      <c r="L27" s="93">
        <f>SUM(L17:L26)</f>
        <v>3</v>
      </c>
    </row>
    <row r="28" spans="1:13" ht="21.75">
      <c r="A28" s="142"/>
      <c r="B28" s="174" t="s">
        <v>461</v>
      </c>
      <c r="C28" s="174"/>
      <c r="D28" s="174"/>
      <c r="E28" s="174"/>
      <c r="F28" s="174"/>
      <c r="G28" s="174"/>
      <c r="H28" s="174"/>
      <c r="I28" s="97" t="s">
        <v>19</v>
      </c>
      <c r="J28" s="94">
        <f>J27*100/20</f>
        <v>40</v>
      </c>
      <c r="K28" s="94">
        <f>K27*100/20</f>
        <v>45</v>
      </c>
      <c r="L28" s="94">
        <f>L27*100/20</f>
        <v>15</v>
      </c>
    </row>
    <row r="29" spans="1:13" ht="75">
      <c r="A29" s="143"/>
      <c r="B29" s="174" t="s">
        <v>490</v>
      </c>
      <c r="C29" s="174"/>
      <c r="D29" s="174"/>
      <c r="E29" s="174"/>
      <c r="F29" s="174"/>
      <c r="G29" s="174"/>
      <c r="H29" s="174"/>
      <c r="J29" s="147"/>
      <c r="K29" s="148"/>
      <c r="L29" s="149"/>
      <c r="M29" s="42" t="s">
        <v>487</v>
      </c>
    </row>
    <row r="30" spans="1:13" ht="18.75">
      <c r="A30" s="248"/>
      <c r="B30" s="75"/>
      <c r="C30" s="73"/>
      <c r="D30" s="73"/>
      <c r="E30" s="73"/>
      <c r="F30" s="73"/>
      <c r="G30" s="73"/>
      <c r="H30" s="73"/>
      <c r="J30" s="73"/>
      <c r="K30" s="73"/>
      <c r="L30" s="73"/>
    </row>
    <row r="31" spans="1:13" ht="21.75">
      <c r="A31" s="53">
        <v>2</v>
      </c>
      <c r="B31" s="50" t="s">
        <v>80</v>
      </c>
      <c r="C31" s="11"/>
      <c r="D31" s="11"/>
      <c r="E31" s="11"/>
      <c r="F31" s="11"/>
      <c r="G31" s="11"/>
      <c r="H31" s="11"/>
      <c r="J31" s="11"/>
      <c r="K31" s="11"/>
      <c r="L31" s="11"/>
    </row>
    <row r="32" spans="1:13" ht="37.5">
      <c r="A32" s="133">
        <v>2.1</v>
      </c>
      <c r="B32" s="19" t="s">
        <v>81</v>
      </c>
      <c r="C32" s="110">
        <v>1</v>
      </c>
      <c r="D32" s="110"/>
      <c r="E32" s="110"/>
      <c r="F32" s="110">
        <v>1</v>
      </c>
      <c r="G32" s="110"/>
      <c r="H32" s="110"/>
      <c r="J32" s="73">
        <f t="shared" ref="J32:J36" si="4">C32+F32</f>
        <v>2</v>
      </c>
      <c r="K32" s="73">
        <f t="shared" ref="K32:K36" si="5">D32+G32</f>
        <v>0</v>
      </c>
      <c r="L32" s="73">
        <f t="shared" ref="L32:L36" si="6">E32+H32</f>
        <v>0</v>
      </c>
    </row>
    <row r="33" spans="1:13" ht="37.5">
      <c r="A33" s="133">
        <v>2.2000000000000002</v>
      </c>
      <c r="B33" s="19" t="s">
        <v>82</v>
      </c>
      <c r="C33" s="110"/>
      <c r="D33" s="111"/>
      <c r="E33" s="110">
        <v>1</v>
      </c>
      <c r="F33" s="110"/>
      <c r="G33" s="111"/>
      <c r="H33" s="110">
        <v>1</v>
      </c>
      <c r="J33" s="73">
        <f t="shared" si="4"/>
        <v>0</v>
      </c>
      <c r="K33" s="73">
        <f t="shared" si="5"/>
        <v>0</v>
      </c>
      <c r="L33" s="73">
        <f t="shared" si="6"/>
        <v>2</v>
      </c>
    </row>
    <row r="34" spans="1:13" ht="37.5">
      <c r="A34" s="133">
        <v>2.2999999999999998</v>
      </c>
      <c r="B34" s="19" t="s">
        <v>83</v>
      </c>
      <c r="C34" s="110"/>
      <c r="D34" s="110"/>
      <c r="E34" s="110">
        <v>1</v>
      </c>
      <c r="F34" s="110"/>
      <c r="G34" s="110"/>
      <c r="H34" s="110">
        <v>1</v>
      </c>
      <c r="J34" s="73">
        <f t="shared" si="4"/>
        <v>0</v>
      </c>
      <c r="K34" s="73">
        <f t="shared" si="5"/>
        <v>0</v>
      </c>
      <c r="L34" s="73">
        <f t="shared" si="6"/>
        <v>2</v>
      </c>
    </row>
    <row r="35" spans="1:13" ht="37.5">
      <c r="A35" s="133">
        <v>2.4</v>
      </c>
      <c r="B35" s="19" t="s">
        <v>84</v>
      </c>
      <c r="C35" s="110"/>
      <c r="D35" s="110"/>
      <c r="E35" s="110">
        <v>1</v>
      </c>
      <c r="F35" s="110"/>
      <c r="G35" s="110"/>
      <c r="H35" s="110">
        <v>1</v>
      </c>
      <c r="J35" s="73">
        <f t="shared" si="4"/>
        <v>0</v>
      </c>
      <c r="K35" s="73">
        <f t="shared" si="5"/>
        <v>0</v>
      </c>
      <c r="L35" s="73">
        <f t="shared" si="6"/>
        <v>2</v>
      </c>
    </row>
    <row r="36" spans="1:13" ht="18.75">
      <c r="A36" s="133">
        <v>2.5</v>
      </c>
      <c r="B36" s="75" t="s">
        <v>85</v>
      </c>
      <c r="C36" s="110"/>
      <c r="D36" s="110">
        <v>1</v>
      </c>
      <c r="E36" s="110"/>
      <c r="F36" s="110"/>
      <c r="G36" s="110">
        <v>1</v>
      </c>
      <c r="H36" s="110"/>
      <c r="J36" s="73">
        <f t="shared" si="4"/>
        <v>0</v>
      </c>
      <c r="K36" s="73">
        <f t="shared" si="5"/>
        <v>2</v>
      </c>
      <c r="L36" s="73">
        <f t="shared" si="6"/>
        <v>0</v>
      </c>
    </row>
    <row r="37" spans="1:13" ht="21.75" customHeight="1">
      <c r="A37" s="141">
        <v>2</v>
      </c>
      <c r="B37" s="174" t="s">
        <v>495</v>
      </c>
      <c r="C37" s="174"/>
      <c r="D37" s="174"/>
      <c r="E37" s="174"/>
      <c r="F37" s="174"/>
      <c r="G37" s="174"/>
      <c r="H37" s="174"/>
      <c r="J37" s="93">
        <f>SUM(J32:J36)</f>
        <v>2</v>
      </c>
      <c r="K37" s="93">
        <f>SUM(K32:K36)</f>
        <v>2</v>
      </c>
      <c r="L37" s="93">
        <f>SUM(L32:L36)</f>
        <v>6</v>
      </c>
    </row>
    <row r="38" spans="1:13" ht="21.75">
      <c r="A38" s="142"/>
      <c r="B38" s="174" t="s">
        <v>461</v>
      </c>
      <c r="C38" s="174"/>
      <c r="D38" s="174"/>
      <c r="E38" s="174"/>
      <c r="F38" s="174"/>
      <c r="G38" s="174"/>
      <c r="H38" s="174"/>
      <c r="I38" s="97" t="s">
        <v>19</v>
      </c>
      <c r="J38" s="94">
        <f>J37*100/10</f>
        <v>20</v>
      </c>
      <c r="K38" s="94">
        <f>K37*100/10</f>
        <v>20</v>
      </c>
      <c r="L38" s="94">
        <f>L37*100/10</f>
        <v>60</v>
      </c>
    </row>
    <row r="39" spans="1:13" ht="60">
      <c r="A39" s="143"/>
      <c r="B39" s="174" t="s">
        <v>490</v>
      </c>
      <c r="C39" s="174"/>
      <c r="D39" s="174"/>
      <c r="E39" s="174"/>
      <c r="F39" s="174"/>
      <c r="G39" s="174"/>
      <c r="H39" s="174"/>
      <c r="J39" s="153"/>
      <c r="K39" s="154"/>
      <c r="L39" s="155"/>
      <c r="M39" s="42" t="s">
        <v>488</v>
      </c>
    </row>
    <row r="40" spans="1:13" ht="18.75">
      <c r="A40" s="133"/>
      <c r="B40" s="75"/>
      <c r="C40" s="73"/>
      <c r="D40" s="73"/>
      <c r="E40" s="73"/>
      <c r="F40" s="73"/>
      <c r="G40" s="73"/>
      <c r="H40" s="73"/>
      <c r="J40" s="73"/>
      <c r="K40" s="73"/>
      <c r="L40" s="73"/>
    </row>
    <row r="41" spans="1:13" ht="21.75">
      <c r="A41" s="53">
        <v>3</v>
      </c>
      <c r="B41" s="50" t="s">
        <v>86</v>
      </c>
      <c r="C41" s="11"/>
      <c r="D41" s="11"/>
      <c r="E41" s="11"/>
      <c r="F41" s="11"/>
      <c r="G41" s="11"/>
      <c r="H41" s="11"/>
      <c r="J41" s="11"/>
      <c r="K41" s="11"/>
      <c r="L41" s="11"/>
    </row>
    <row r="42" spans="1:13" ht="37.5">
      <c r="A42" s="133">
        <v>3.1</v>
      </c>
      <c r="B42" s="19" t="s">
        <v>87</v>
      </c>
      <c r="C42" s="16">
        <v>1</v>
      </c>
      <c r="D42" s="16"/>
      <c r="E42" s="16"/>
      <c r="F42" s="16">
        <v>1</v>
      </c>
      <c r="G42" s="16"/>
      <c r="H42" s="16"/>
      <c r="J42" s="73">
        <f t="shared" ref="J42:J44" si="7">C42+F42</f>
        <v>2</v>
      </c>
      <c r="K42" s="73">
        <f t="shared" ref="K42:K44" si="8">D42+G42</f>
        <v>0</v>
      </c>
      <c r="L42" s="73">
        <f t="shared" ref="L42:L44" si="9">E42+H42</f>
        <v>0</v>
      </c>
    </row>
    <row r="43" spans="1:13" ht="37.5">
      <c r="A43" s="133">
        <v>3.2</v>
      </c>
      <c r="B43" s="19" t="s">
        <v>88</v>
      </c>
      <c r="C43" s="73">
        <v>1</v>
      </c>
      <c r="D43" s="73"/>
      <c r="E43" s="73"/>
      <c r="F43" s="73">
        <v>1</v>
      </c>
      <c r="G43" s="73"/>
      <c r="H43" s="73"/>
      <c r="J43" s="73">
        <f t="shared" si="7"/>
        <v>2</v>
      </c>
      <c r="K43" s="73">
        <f t="shared" si="8"/>
        <v>0</v>
      </c>
      <c r="L43" s="73">
        <f t="shared" si="9"/>
        <v>0</v>
      </c>
    </row>
    <row r="44" spans="1:13" ht="37.5">
      <c r="A44" s="133">
        <v>3.3</v>
      </c>
      <c r="B44" s="19" t="s">
        <v>89</v>
      </c>
      <c r="C44" s="73">
        <v>1</v>
      </c>
      <c r="D44" s="73"/>
      <c r="E44" s="73"/>
      <c r="F44" s="73">
        <v>1</v>
      </c>
      <c r="G44" s="73"/>
      <c r="H44" s="73"/>
      <c r="J44" s="73">
        <f t="shared" si="7"/>
        <v>2</v>
      </c>
      <c r="K44" s="73">
        <f t="shared" si="8"/>
        <v>0</v>
      </c>
      <c r="L44" s="73">
        <f t="shared" si="9"/>
        <v>0</v>
      </c>
    </row>
    <row r="45" spans="1:13" ht="21.75" customHeight="1">
      <c r="A45" s="141">
        <v>3</v>
      </c>
      <c r="B45" s="174" t="s">
        <v>496</v>
      </c>
      <c r="C45" s="174"/>
      <c r="D45" s="174"/>
      <c r="E45" s="174"/>
      <c r="F45" s="174"/>
      <c r="G45" s="174"/>
      <c r="H45" s="174"/>
      <c r="J45" s="93">
        <f>SUM(J40:J44)</f>
        <v>6</v>
      </c>
      <c r="K45" s="93">
        <f>SUM(K40:K44)</f>
        <v>0</v>
      </c>
      <c r="L45" s="93">
        <f>SUM(L40:L44)</f>
        <v>0</v>
      </c>
    </row>
    <row r="46" spans="1:13" ht="21.75">
      <c r="A46" s="142"/>
      <c r="B46" s="174" t="s">
        <v>461</v>
      </c>
      <c r="C46" s="174"/>
      <c r="D46" s="174"/>
      <c r="E46" s="174"/>
      <c r="F46" s="174"/>
      <c r="G46" s="174"/>
      <c r="H46" s="174"/>
      <c r="I46" s="97" t="s">
        <v>19</v>
      </c>
      <c r="J46" s="94">
        <f>J45*100/6</f>
        <v>100</v>
      </c>
      <c r="K46" s="94">
        <f>K45*100/6</f>
        <v>0</v>
      </c>
      <c r="L46" s="94">
        <f>L45*100/6</f>
        <v>0</v>
      </c>
    </row>
    <row r="47" spans="1:13" ht="45">
      <c r="A47" s="143"/>
      <c r="B47" s="174" t="s">
        <v>490</v>
      </c>
      <c r="C47" s="174"/>
      <c r="D47" s="174"/>
      <c r="E47" s="174"/>
      <c r="F47" s="174"/>
      <c r="G47" s="174"/>
      <c r="H47" s="174"/>
      <c r="J47" s="150"/>
      <c r="K47" s="151"/>
      <c r="L47" s="152"/>
      <c r="M47" s="42" t="s">
        <v>470</v>
      </c>
    </row>
    <row r="48" spans="1:13" ht="18.75">
      <c r="A48" s="133"/>
      <c r="B48" s="75"/>
      <c r="C48" s="73"/>
      <c r="D48" s="73"/>
      <c r="E48" s="73"/>
      <c r="F48" s="73"/>
      <c r="G48" s="73"/>
      <c r="H48" s="73"/>
      <c r="J48" s="73"/>
      <c r="K48" s="73"/>
      <c r="L48" s="73"/>
    </row>
    <row r="49" spans="1:13" ht="21.75">
      <c r="A49" s="53">
        <v>4</v>
      </c>
      <c r="B49" s="50" t="s">
        <v>90</v>
      </c>
      <c r="C49" s="11"/>
      <c r="D49" s="11"/>
      <c r="E49" s="11"/>
      <c r="F49" s="11"/>
      <c r="G49" s="11"/>
      <c r="H49" s="11"/>
      <c r="J49" s="11"/>
      <c r="K49" s="11"/>
      <c r="L49" s="11"/>
    </row>
    <row r="50" spans="1:13" ht="37.5">
      <c r="A50" s="133">
        <v>4.0999999999999996</v>
      </c>
      <c r="B50" s="19" t="s">
        <v>91</v>
      </c>
      <c r="C50" s="16"/>
      <c r="D50" s="16"/>
      <c r="E50" s="16">
        <v>1</v>
      </c>
      <c r="F50" s="16"/>
      <c r="G50" s="16">
        <v>1</v>
      </c>
      <c r="H50" s="16"/>
      <c r="J50" s="73">
        <f t="shared" ref="J50:J53" si="10">C50+F50</f>
        <v>0</v>
      </c>
      <c r="K50" s="73">
        <f t="shared" ref="K50:K53" si="11">D50+G50</f>
        <v>1</v>
      </c>
      <c r="L50" s="73">
        <f t="shared" ref="L50:L53" si="12">E50+H50</f>
        <v>1</v>
      </c>
    </row>
    <row r="51" spans="1:13" ht="37.5">
      <c r="A51" s="133">
        <v>4.2</v>
      </c>
      <c r="B51" s="19" t="s">
        <v>92</v>
      </c>
      <c r="C51" s="16"/>
      <c r="D51" s="16">
        <v>1</v>
      </c>
      <c r="E51" s="16"/>
      <c r="F51" s="16">
        <v>1</v>
      </c>
      <c r="G51" s="16"/>
      <c r="H51" s="16"/>
      <c r="J51" s="73">
        <f t="shared" si="10"/>
        <v>1</v>
      </c>
      <c r="K51" s="73">
        <f t="shared" si="11"/>
        <v>1</v>
      </c>
      <c r="L51" s="73">
        <f t="shared" si="12"/>
        <v>0</v>
      </c>
    </row>
    <row r="52" spans="1:13" ht="37.5">
      <c r="A52" s="133">
        <v>4.3</v>
      </c>
      <c r="B52" s="19" t="s">
        <v>93</v>
      </c>
      <c r="C52" s="16">
        <v>1</v>
      </c>
      <c r="D52" s="16"/>
      <c r="E52" s="16"/>
      <c r="F52" s="73">
        <v>1</v>
      </c>
      <c r="G52" s="73"/>
      <c r="H52" s="73"/>
      <c r="J52" s="73">
        <f t="shared" si="10"/>
        <v>2</v>
      </c>
      <c r="K52" s="73">
        <f t="shared" si="11"/>
        <v>0</v>
      </c>
      <c r="L52" s="73">
        <f t="shared" si="12"/>
        <v>0</v>
      </c>
    </row>
    <row r="53" spans="1:13" ht="18.75">
      <c r="A53" s="133">
        <v>4.4000000000000004</v>
      </c>
      <c r="B53" s="19" t="s">
        <v>94</v>
      </c>
      <c r="C53" s="73">
        <v>1</v>
      </c>
      <c r="D53" s="73"/>
      <c r="E53" s="73"/>
      <c r="F53" s="73">
        <v>1</v>
      </c>
      <c r="G53" s="73"/>
      <c r="H53" s="73"/>
      <c r="J53" s="73">
        <f t="shared" si="10"/>
        <v>2</v>
      </c>
      <c r="K53" s="73">
        <f t="shared" si="11"/>
        <v>0</v>
      </c>
      <c r="L53" s="73">
        <f t="shared" si="12"/>
        <v>0</v>
      </c>
    </row>
    <row r="54" spans="1:13" ht="21.75" customHeight="1">
      <c r="A54" s="141">
        <v>4</v>
      </c>
      <c r="B54" s="174" t="s">
        <v>497</v>
      </c>
      <c r="C54" s="174"/>
      <c r="D54" s="174"/>
      <c r="E54" s="174"/>
      <c r="F54" s="174"/>
      <c r="G54" s="174"/>
      <c r="H54" s="174"/>
      <c r="J54" s="93">
        <f>SUM(J49:J53)</f>
        <v>5</v>
      </c>
      <c r="K54" s="93">
        <f>SUM(K49:K53)</f>
        <v>2</v>
      </c>
      <c r="L54" s="93">
        <f>SUM(L49:L53)</f>
        <v>1</v>
      </c>
    </row>
    <row r="55" spans="1:13" ht="21.75">
      <c r="A55" s="142"/>
      <c r="B55" s="174" t="s">
        <v>461</v>
      </c>
      <c r="C55" s="174"/>
      <c r="D55" s="174"/>
      <c r="E55" s="174"/>
      <c r="F55" s="174"/>
      <c r="G55" s="174"/>
      <c r="H55" s="174"/>
      <c r="I55" s="97" t="s">
        <v>19</v>
      </c>
      <c r="J55" s="94">
        <f>J54*100/8</f>
        <v>62.5</v>
      </c>
      <c r="K55" s="94">
        <f>K54*100/8</f>
        <v>25</v>
      </c>
      <c r="L55" s="94">
        <f>L54*100/8</f>
        <v>12.5</v>
      </c>
    </row>
    <row r="56" spans="1:13" ht="45">
      <c r="A56" s="143"/>
      <c r="B56" s="174" t="s">
        <v>490</v>
      </c>
      <c r="C56" s="174"/>
      <c r="D56" s="174"/>
      <c r="E56" s="174"/>
      <c r="F56" s="174"/>
      <c r="G56" s="174"/>
      <c r="H56" s="174"/>
      <c r="J56" s="147"/>
      <c r="K56" s="148"/>
      <c r="L56" s="149"/>
      <c r="M56" s="42" t="s">
        <v>469</v>
      </c>
    </row>
    <row r="57" spans="1:13" ht="18.75">
      <c r="A57" s="133"/>
      <c r="B57" s="75"/>
      <c r="C57" s="73"/>
      <c r="D57" s="73"/>
      <c r="E57" s="73"/>
      <c r="F57" s="73"/>
      <c r="G57" s="73"/>
      <c r="H57" s="73"/>
      <c r="J57" s="73"/>
      <c r="K57" s="73"/>
      <c r="L57" s="73"/>
    </row>
    <row r="58" spans="1:13" ht="21.75">
      <c r="A58" s="53">
        <v>5</v>
      </c>
      <c r="B58" s="50" t="s">
        <v>95</v>
      </c>
      <c r="C58" s="11"/>
      <c r="D58" s="11"/>
      <c r="E58" s="11"/>
      <c r="F58" s="11"/>
      <c r="G58" s="11"/>
      <c r="H58" s="11"/>
      <c r="J58" s="11"/>
      <c r="K58" s="11"/>
      <c r="L58" s="11"/>
    </row>
    <row r="59" spans="1:13" ht="56.25">
      <c r="A59" s="133">
        <v>5.0999999999999996</v>
      </c>
      <c r="B59" s="19" t="s">
        <v>96</v>
      </c>
      <c r="C59" s="16">
        <v>1</v>
      </c>
      <c r="D59" s="16"/>
      <c r="E59" s="16"/>
      <c r="F59" s="16"/>
      <c r="G59" s="16">
        <v>1</v>
      </c>
      <c r="H59" s="16"/>
      <c r="J59" s="73">
        <f t="shared" ref="J59:J60" si="13">C59+F59</f>
        <v>1</v>
      </c>
      <c r="K59" s="73">
        <f t="shared" ref="K59:K60" si="14">D59+G59</f>
        <v>1</v>
      </c>
      <c r="L59" s="73">
        <f t="shared" ref="L59:L60" si="15">E59+H59</f>
        <v>0</v>
      </c>
    </row>
    <row r="60" spans="1:13" ht="37.5">
      <c r="A60" s="133">
        <v>5.2</v>
      </c>
      <c r="B60" s="19" t="s">
        <v>97</v>
      </c>
      <c r="C60" s="16">
        <v>1</v>
      </c>
      <c r="D60" s="16"/>
      <c r="E60" s="16"/>
      <c r="F60" s="16"/>
      <c r="G60" s="16">
        <v>1</v>
      </c>
      <c r="H60" s="16"/>
      <c r="J60" s="73">
        <f t="shared" si="13"/>
        <v>1</v>
      </c>
      <c r="K60" s="73">
        <f t="shared" si="14"/>
        <v>1</v>
      </c>
      <c r="L60" s="73">
        <f t="shared" si="15"/>
        <v>0</v>
      </c>
    </row>
    <row r="61" spans="1:13" ht="21.75" customHeight="1">
      <c r="A61" s="141">
        <v>5</v>
      </c>
      <c r="B61" s="174" t="s">
        <v>498</v>
      </c>
      <c r="C61" s="174"/>
      <c r="D61" s="174"/>
      <c r="E61" s="174"/>
      <c r="F61" s="174"/>
      <c r="G61" s="174"/>
      <c r="H61" s="174"/>
      <c r="J61" s="93">
        <f>SUM(J56:J60)</f>
        <v>2</v>
      </c>
      <c r="K61" s="93">
        <f>SUM(K56:K60)</f>
        <v>2</v>
      </c>
      <c r="L61" s="93">
        <f>SUM(L56:L60)</f>
        <v>0</v>
      </c>
    </row>
    <row r="62" spans="1:13" ht="21.75">
      <c r="A62" s="142"/>
      <c r="B62" s="174" t="s">
        <v>461</v>
      </c>
      <c r="C62" s="174"/>
      <c r="D62" s="174"/>
      <c r="E62" s="174"/>
      <c r="F62" s="174"/>
      <c r="G62" s="174"/>
      <c r="H62" s="174"/>
      <c r="I62" s="97" t="s">
        <v>19</v>
      </c>
      <c r="J62" s="94">
        <f>J61*100/4</f>
        <v>50</v>
      </c>
      <c r="K62" s="94">
        <f>K61*100/4</f>
        <v>50</v>
      </c>
      <c r="L62" s="94">
        <f>L61*100/4</f>
        <v>0</v>
      </c>
    </row>
    <row r="63" spans="1:13" ht="45">
      <c r="A63" s="143"/>
      <c r="B63" s="174" t="s">
        <v>490</v>
      </c>
      <c r="C63" s="174"/>
      <c r="D63" s="174"/>
      <c r="E63" s="174"/>
      <c r="F63" s="174"/>
      <c r="G63" s="174"/>
      <c r="H63" s="174"/>
      <c r="J63" s="147"/>
      <c r="K63" s="148"/>
      <c r="L63" s="149"/>
      <c r="M63" s="42" t="s">
        <v>499</v>
      </c>
    </row>
    <row r="64" spans="1:13" ht="18.75">
      <c r="A64" s="133"/>
      <c r="B64" s="75"/>
      <c r="C64" s="73"/>
      <c r="D64" s="73"/>
      <c r="E64" s="73"/>
      <c r="F64" s="73"/>
      <c r="G64" s="73"/>
      <c r="H64" s="73"/>
      <c r="J64" s="73"/>
      <c r="K64" s="73"/>
      <c r="L64" s="73"/>
    </row>
    <row r="65" spans="1:13" ht="21.75">
      <c r="A65" s="53">
        <v>6</v>
      </c>
      <c r="B65" s="50" t="s">
        <v>98</v>
      </c>
      <c r="C65" s="11"/>
      <c r="D65" s="11"/>
      <c r="E65" s="11"/>
      <c r="F65" s="11"/>
      <c r="G65" s="11"/>
      <c r="H65" s="11"/>
      <c r="J65" s="11"/>
      <c r="K65" s="11"/>
      <c r="L65" s="11"/>
    </row>
    <row r="66" spans="1:13" ht="18.75">
      <c r="A66" s="133">
        <v>6.1</v>
      </c>
      <c r="B66" s="19" t="s">
        <v>99</v>
      </c>
      <c r="C66" s="16">
        <v>1</v>
      </c>
      <c r="D66" s="16"/>
      <c r="E66" s="16"/>
      <c r="F66" s="16"/>
      <c r="G66" s="16">
        <v>1</v>
      </c>
      <c r="H66" s="16"/>
      <c r="J66" s="73">
        <f t="shared" ref="J66:J69" si="16">C66+F66</f>
        <v>1</v>
      </c>
      <c r="K66" s="73">
        <f t="shared" ref="K66:K69" si="17">D66+G66</f>
        <v>1</v>
      </c>
      <c r="L66" s="73">
        <f t="shared" ref="L66:L69" si="18">E66+H66</f>
        <v>0</v>
      </c>
    </row>
    <row r="67" spans="1:13" ht="37.5">
      <c r="A67" s="133">
        <v>6.2</v>
      </c>
      <c r="B67" s="19" t="s">
        <v>100</v>
      </c>
      <c r="C67" s="16">
        <v>1</v>
      </c>
      <c r="D67" s="16"/>
      <c r="E67" s="16"/>
      <c r="F67" s="16"/>
      <c r="G67" s="16"/>
      <c r="H67" s="16">
        <v>1</v>
      </c>
      <c r="J67" s="73">
        <f t="shared" si="16"/>
        <v>1</v>
      </c>
      <c r="K67" s="73">
        <f t="shared" si="17"/>
        <v>0</v>
      </c>
      <c r="L67" s="73">
        <f t="shared" si="18"/>
        <v>1</v>
      </c>
    </row>
    <row r="68" spans="1:13" ht="37.5">
      <c r="A68" s="133">
        <v>6.3</v>
      </c>
      <c r="B68" s="19" t="s">
        <v>101</v>
      </c>
      <c r="C68" s="16">
        <v>1</v>
      </c>
      <c r="D68" s="16"/>
      <c r="E68" s="16"/>
      <c r="F68" s="16">
        <v>1</v>
      </c>
      <c r="G68" s="16"/>
      <c r="H68" s="16"/>
      <c r="J68" s="73">
        <f t="shared" si="16"/>
        <v>2</v>
      </c>
      <c r="K68" s="73">
        <f t="shared" si="17"/>
        <v>0</v>
      </c>
      <c r="L68" s="73">
        <f t="shared" si="18"/>
        <v>0</v>
      </c>
    </row>
    <row r="69" spans="1:13" ht="37.5">
      <c r="A69" s="133">
        <v>6.4</v>
      </c>
      <c r="B69" s="19" t="s">
        <v>102</v>
      </c>
      <c r="C69" s="16">
        <v>1</v>
      </c>
      <c r="D69" s="16"/>
      <c r="E69" s="16"/>
      <c r="F69" s="16">
        <v>1</v>
      </c>
      <c r="G69" s="16"/>
      <c r="H69" s="16"/>
      <c r="J69" s="73">
        <f t="shared" si="16"/>
        <v>2</v>
      </c>
      <c r="K69" s="73">
        <f t="shared" si="17"/>
        <v>0</v>
      </c>
      <c r="L69" s="73">
        <f t="shared" si="18"/>
        <v>0</v>
      </c>
    </row>
    <row r="70" spans="1:13" ht="21.75" customHeight="1">
      <c r="A70" s="141">
        <v>6</v>
      </c>
      <c r="B70" s="174" t="s">
        <v>500</v>
      </c>
      <c r="C70" s="174"/>
      <c r="D70" s="174"/>
      <c r="E70" s="174"/>
      <c r="F70" s="174"/>
      <c r="G70" s="174"/>
      <c r="H70" s="174"/>
      <c r="J70" s="93">
        <f>SUM(J65:J69)</f>
        <v>6</v>
      </c>
      <c r="K70" s="93">
        <f>SUM(K65:K69)</f>
        <v>1</v>
      </c>
      <c r="L70" s="93">
        <f>SUM(L65:L69)</f>
        <v>1</v>
      </c>
    </row>
    <row r="71" spans="1:13" ht="21.75">
      <c r="A71" s="142"/>
      <c r="B71" s="174" t="s">
        <v>461</v>
      </c>
      <c r="C71" s="174"/>
      <c r="D71" s="174"/>
      <c r="E71" s="174"/>
      <c r="F71" s="174"/>
      <c r="G71" s="174"/>
      <c r="H71" s="174"/>
      <c r="I71" s="97" t="s">
        <v>19</v>
      </c>
      <c r="J71" s="94">
        <f>J70*100/8</f>
        <v>75</v>
      </c>
      <c r="K71" s="94">
        <f>K70*100/8</f>
        <v>12.5</v>
      </c>
      <c r="L71" s="94">
        <f>L70*100/8</f>
        <v>12.5</v>
      </c>
    </row>
    <row r="72" spans="1:13" ht="45">
      <c r="A72" s="143"/>
      <c r="B72" s="174" t="s">
        <v>490</v>
      </c>
      <c r="C72" s="174"/>
      <c r="D72" s="174"/>
      <c r="E72" s="174"/>
      <c r="F72" s="174"/>
      <c r="G72" s="174"/>
      <c r="H72" s="174"/>
      <c r="J72" s="147"/>
      <c r="K72" s="148"/>
      <c r="L72" s="149"/>
      <c r="M72" s="42" t="s">
        <v>499</v>
      </c>
    </row>
    <row r="73" spans="1:13" ht="18.75">
      <c r="A73" s="100"/>
      <c r="B73" s="101"/>
      <c r="C73" s="102"/>
      <c r="D73" s="102"/>
      <c r="E73" s="102"/>
      <c r="F73" s="102"/>
      <c r="G73" s="102"/>
      <c r="H73" s="102"/>
      <c r="J73" s="102"/>
      <c r="K73" s="102"/>
      <c r="L73" s="102"/>
    </row>
    <row r="74" spans="1:13" ht="18.75">
      <c r="A74" s="100"/>
      <c r="B74" s="101"/>
      <c r="C74" s="102"/>
      <c r="D74" s="102"/>
      <c r="E74" s="102"/>
      <c r="F74" s="102"/>
      <c r="G74" s="102"/>
      <c r="H74" s="102"/>
      <c r="J74" s="102"/>
      <c r="K74" s="102"/>
      <c r="L74" s="102"/>
    </row>
  </sheetData>
  <mergeCells count="50">
    <mergeCell ref="J13:L13"/>
    <mergeCell ref="J14:L14"/>
    <mergeCell ref="F13:H13"/>
    <mergeCell ref="F14:H14"/>
    <mergeCell ref="A7:E7"/>
    <mergeCell ref="A8:E8"/>
    <mergeCell ref="A14:A15"/>
    <mergeCell ref="B14:B15"/>
    <mergeCell ref="C14:E14"/>
    <mergeCell ref="A1:E1"/>
    <mergeCell ref="A12:E12"/>
    <mergeCell ref="C13:E13"/>
    <mergeCell ref="A11:E11"/>
    <mergeCell ref="A9:E9"/>
    <mergeCell ref="A10:E10"/>
    <mergeCell ref="A2:E2"/>
    <mergeCell ref="A3:E3"/>
    <mergeCell ref="A4:E4"/>
    <mergeCell ref="A5:E5"/>
    <mergeCell ref="A6:E6"/>
    <mergeCell ref="A37:A39"/>
    <mergeCell ref="B37:H37"/>
    <mergeCell ref="B38:H38"/>
    <mergeCell ref="B39:H39"/>
    <mergeCell ref="A27:A29"/>
    <mergeCell ref="J29:L29"/>
    <mergeCell ref="B27:H27"/>
    <mergeCell ref="B28:H28"/>
    <mergeCell ref="B29:H29"/>
    <mergeCell ref="J39:L39"/>
    <mergeCell ref="A45:A47"/>
    <mergeCell ref="B45:H45"/>
    <mergeCell ref="B46:H46"/>
    <mergeCell ref="B47:H47"/>
    <mergeCell ref="J47:L47"/>
    <mergeCell ref="A54:A56"/>
    <mergeCell ref="B54:H54"/>
    <mergeCell ref="B55:H55"/>
    <mergeCell ref="B56:H56"/>
    <mergeCell ref="J56:L56"/>
    <mergeCell ref="A61:A63"/>
    <mergeCell ref="B61:H61"/>
    <mergeCell ref="B62:H62"/>
    <mergeCell ref="B63:H63"/>
    <mergeCell ref="J63:L63"/>
    <mergeCell ref="A70:A72"/>
    <mergeCell ref="B70:H70"/>
    <mergeCell ref="B71:H71"/>
    <mergeCell ref="B72:H72"/>
    <mergeCell ref="J72:L72"/>
  </mergeCells>
  <dataValidations count="1">
    <dataValidation type="custom" operator="greaterThan" allowBlank="1" showInputMessage="1" showErrorMessage="1" sqref="J29 J72 J63 J39 J47 J56">
      <formula1>75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0"/>
  <sheetViews>
    <sheetView topLeftCell="L47" workbookViewId="0">
      <selection activeCell="L52" sqref="A52:XFD55"/>
    </sheetView>
  </sheetViews>
  <sheetFormatPr defaultRowHeight="15"/>
  <cols>
    <col min="1" max="1" width="9.140625" style="45"/>
    <col min="2" max="2" width="55.140625" customWidth="1"/>
    <col min="3" max="3" width="13" bestFit="1" customWidth="1"/>
    <col min="4" max="4" width="21.140625" bestFit="1" customWidth="1"/>
    <col min="5" max="5" width="14.28515625" bestFit="1" customWidth="1"/>
    <col min="8" max="8" width="13.85546875" customWidth="1"/>
    <col min="22" max="22" width="33.42578125" customWidth="1"/>
  </cols>
  <sheetData>
    <row r="1" spans="1:21" ht="33" customHeight="1">
      <c r="A1" s="193" t="s">
        <v>107</v>
      </c>
      <c r="B1" s="193"/>
      <c r="C1" s="193"/>
      <c r="D1" s="193"/>
      <c r="E1" s="193"/>
    </row>
    <row r="3" spans="1:21" ht="18.75">
      <c r="A3" s="19"/>
      <c r="B3" s="190" t="s">
        <v>138</v>
      </c>
      <c r="C3" s="191"/>
      <c r="D3" s="191"/>
      <c r="E3" s="192"/>
    </row>
    <row r="4" spans="1:21" ht="48" customHeight="1">
      <c r="A4" s="19"/>
      <c r="B4" s="190" t="s">
        <v>139</v>
      </c>
      <c r="C4" s="191"/>
      <c r="D4" s="191"/>
      <c r="E4" s="192"/>
    </row>
    <row r="5" spans="1:21" ht="26.25" customHeight="1">
      <c r="A5" s="19"/>
      <c r="B5" s="190" t="s">
        <v>140</v>
      </c>
      <c r="C5" s="191"/>
      <c r="D5" s="191"/>
      <c r="E5" s="192"/>
    </row>
    <row r="6" spans="1:21" ht="18.75">
      <c r="A6" s="19"/>
      <c r="B6" s="190" t="s">
        <v>141</v>
      </c>
      <c r="C6" s="191"/>
      <c r="D6" s="191"/>
      <c r="E6" s="192"/>
    </row>
    <row r="7" spans="1:21" ht="18.75">
      <c r="A7" s="19"/>
      <c r="B7" s="190" t="s">
        <v>142</v>
      </c>
      <c r="C7" s="191"/>
      <c r="D7" s="191"/>
      <c r="E7" s="192"/>
    </row>
    <row r="8" spans="1:21" ht="18.75">
      <c r="A8" s="19"/>
      <c r="B8" s="190" t="s">
        <v>143</v>
      </c>
      <c r="C8" s="191"/>
      <c r="D8" s="191"/>
      <c r="E8" s="192"/>
    </row>
    <row r="9" spans="1:21" ht="18.75">
      <c r="A9" s="19"/>
      <c r="B9" s="190" t="s">
        <v>144</v>
      </c>
      <c r="C9" s="191"/>
      <c r="D9" s="191"/>
      <c r="E9" s="192"/>
    </row>
    <row r="10" spans="1:21" ht="18.75">
      <c r="A10" s="19"/>
      <c r="B10" s="190" t="s">
        <v>145</v>
      </c>
      <c r="C10" s="191"/>
      <c r="D10" s="191"/>
      <c r="E10" s="192"/>
    </row>
    <row r="11" spans="1:21" ht="18.75">
      <c r="A11" s="19"/>
      <c r="B11" s="190" t="s">
        <v>146</v>
      </c>
      <c r="C11" s="191"/>
      <c r="D11" s="191"/>
      <c r="E11" s="192"/>
    </row>
    <row r="12" spans="1:21" ht="21.75">
      <c r="A12" s="184" t="s">
        <v>1</v>
      </c>
      <c r="B12" s="184" t="s">
        <v>12</v>
      </c>
      <c r="C12" s="176" t="s">
        <v>147</v>
      </c>
      <c r="D12" s="176"/>
      <c r="E12" s="176"/>
      <c r="F12" s="176" t="s">
        <v>148</v>
      </c>
      <c r="G12" s="176"/>
      <c r="H12" s="176"/>
      <c r="I12" s="176" t="s">
        <v>149</v>
      </c>
      <c r="J12" s="176"/>
      <c r="K12" s="176"/>
      <c r="L12" s="176" t="s">
        <v>150</v>
      </c>
      <c r="M12" s="176"/>
      <c r="N12" s="176"/>
      <c r="O12" s="176" t="s">
        <v>151</v>
      </c>
      <c r="P12" s="176"/>
      <c r="Q12" s="176"/>
      <c r="S12" s="176" t="s">
        <v>25</v>
      </c>
      <c r="T12" s="176"/>
      <c r="U12" s="176"/>
    </row>
    <row r="13" spans="1:21" ht="21.75" customHeight="1">
      <c r="A13" s="185"/>
      <c r="B13" s="185"/>
      <c r="C13" s="176" t="s">
        <v>3</v>
      </c>
      <c r="D13" s="176"/>
      <c r="E13" s="176"/>
      <c r="F13" s="176" t="s">
        <v>3</v>
      </c>
      <c r="G13" s="176"/>
      <c r="H13" s="176"/>
      <c r="I13" s="176" t="s">
        <v>3</v>
      </c>
      <c r="J13" s="176"/>
      <c r="K13" s="176"/>
      <c r="L13" s="176" t="s">
        <v>3</v>
      </c>
      <c r="M13" s="176"/>
      <c r="N13" s="176"/>
      <c r="O13" s="176" t="s">
        <v>3</v>
      </c>
      <c r="P13" s="176"/>
      <c r="Q13" s="176"/>
      <c r="S13" s="176" t="s">
        <v>3</v>
      </c>
      <c r="T13" s="176"/>
      <c r="U13" s="176"/>
    </row>
    <row r="14" spans="1:21" ht="18.75" customHeight="1">
      <c r="A14" s="186"/>
      <c r="B14" s="186"/>
      <c r="C14" s="34" t="s">
        <v>4</v>
      </c>
      <c r="D14" s="35" t="s">
        <v>5</v>
      </c>
      <c r="E14" s="36" t="s">
        <v>6</v>
      </c>
      <c r="F14" s="34" t="s">
        <v>4</v>
      </c>
      <c r="G14" s="35" t="s">
        <v>5</v>
      </c>
      <c r="H14" s="36" t="s">
        <v>6</v>
      </c>
      <c r="I14" s="34" t="s">
        <v>4</v>
      </c>
      <c r="J14" s="35" t="s">
        <v>5</v>
      </c>
      <c r="K14" s="36" t="s">
        <v>6</v>
      </c>
      <c r="L14" s="34" t="s">
        <v>4</v>
      </c>
      <c r="M14" s="35" t="s">
        <v>5</v>
      </c>
      <c r="N14" s="36" t="s">
        <v>6</v>
      </c>
      <c r="O14" s="34" t="s">
        <v>4</v>
      </c>
      <c r="P14" s="35" t="s">
        <v>5</v>
      </c>
      <c r="Q14" s="36" t="s">
        <v>6</v>
      </c>
      <c r="S14" s="34" t="s">
        <v>4</v>
      </c>
      <c r="T14" s="35" t="s">
        <v>5</v>
      </c>
      <c r="U14" s="36" t="s">
        <v>6</v>
      </c>
    </row>
    <row r="15" spans="1:21" ht="21.75">
      <c r="A15" s="53">
        <v>1</v>
      </c>
      <c r="B15" s="50" t="s">
        <v>108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S15" s="11"/>
      <c r="T15" s="11"/>
      <c r="U15" s="11"/>
    </row>
    <row r="16" spans="1:21" ht="37.5">
      <c r="A16" s="52">
        <v>1.1000000000000001</v>
      </c>
      <c r="B16" s="19" t="s">
        <v>109</v>
      </c>
      <c r="C16" s="16">
        <v>1</v>
      </c>
      <c r="D16" s="16"/>
      <c r="E16" s="16"/>
      <c r="F16" s="73">
        <v>1</v>
      </c>
      <c r="G16" s="73"/>
      <c r="H16" s="73"/>
      <c r="I16" s="73">
        <v>1</v>
      </c>
      <c r="J16" s="73"/>
      <c r="K16" s="73"/>
      <c r="L16" s="73">
        <v>1</v>
      </c>
      <c r="M16" s="73"/>
      <c r="N16" s="73"/>
      <c r="O16" s="73">
        <v>1</v>
      </c>
      <c r="P16" s="73"/>
      <c r="Q16" s="73"/>
      <c r="S16" s="16">
        <f t="shared" ref="S16:U17" si="0">C16+F16+I16+L16+O16</f>
        <v>5</v>
      </c>
      <c r="T16" s="73">
        <f t="shared" si="0"/>
        <v>0</v>
      </c>
      <c r="U16" s="73">
        <f t="shared" si="0"/>
        <v>0</v>
      </c>
    </row>
    <row r="17" spans="1:22" ht="18.75">
      <c r="A17" s="52">
        <v>1.2</v>
      </c>
      <c r="B17" s="19" t="s">
        <v>110</v>
      </c>
      <c r="C17" s="16"/>
      <c r="D17" s="16">
        <v>1</v>
      </c>
      <c r="E17" s="16"/>
      <c r="F17" s="16">
        <v>1</v>
      </c>
      <c r="G17" s="16"/>
      <c r="H17" s="16"/>
      <c r="I17" s="16"/>
      <c r="J17" s="16">
        <v>1</v>
      </c>
      <c r="K17" s="16"/>
      <c r="L17" s="16"/>
      <c r="M17" s="16"/>
      <c r="N17" s="16">
        <v>1</v>
      </c>
      <c r="O17" s="16">
        <v>1</v>
      </c>
      <c r="P17" s="16"/>
      <c r="Q17" s="16"/>
      <c r="S17" s="73">
        <f t="shared" si="0"/>
        <v>2</v>
      </c>
      <c r="T17" s="73">
        <f t="shared" si="0"/>
        <v>2</v>
      </c>
      <c r="U17" s="73">
        <f t="shared" si="0"/>
        <v>1</v>
      </c>
    </row>
    <row r="18" spans="1:22" ht="37.5">
      <c r="A18" s="187">
        <v>1.3</v>
      </c>
      <c r="B18" s="12" t="s">
        <v>111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S18" s="18"/>
      <c r="T18" s="18"/>
      <c r="U18" s="18"/>
    </row>
    <row r="19" spans="1:22" ht="18.75">
      <c r="A19" s="188"/>
      <c r="B19" s="10" t="s">
        <v>112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S19" s="18"/>
      <c r="T19" s="18"/>
      <c r="U19" s="18"/>
    </row>
    <row r="20" spans="1:22" ht="18.75">
      <c r="A20" s="188"/>
      <c r="B20" s="10" t="s">
        <v>113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S20" s="18"/>
      <c r="T20" s="18"/>
      <c r="U20" s="18"/>
    </row>
    <row r="21" spans="1:22" ht="18.75">
      <c r="A21" s="188"/>
      <c r="B21" s="49" t="s">
        <v>114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S21" s="18"/>
      <c r="T21" s="18"/>
      <c r="U21" s="18"/>
    </row>
    <row r="22" spans="1:22" ht="18.75">
      <c r="A22" s="188"/>
      <c r="B22" s="49" t="s">
        <v>115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S22" s="18"/>
      <c r="T22" s="18"/>
      <c r="U22" s="18"/>
    </row>
    <row r="23" spans="1:22" ht="18.75">
      <c r="A23" s="189"/>
      <c r="B23" s="49" t="s">
        <v>116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S23" s="18"/>
      <c r="T23" s="18"/>
      <c r="U23" s="18"/>
    </row>
    <row r="24" spans="1:22" ht="75.75" customHeight="1">
      <c r="A24" s="73" t="s">
        <v>117</v>
      </c>
      <c r="B24" s="75" t="s">
        <v>118</v>
      </c>
      <c r="C24" s="73">
        <v>1</v>
      </c>
      <c r="D24" s="73"/>
      <c r="E24" s="73"/>
      <c r="F24" s="73">
        <v>1</v>
      </c>
      <c r="G24" s="73"/>
      <c r="H24" s="73"/>
      <c r="I24" s="73">
        <v>1</v>
      </c>
      <c r="J24" s="73"/>
      <c r="K24" s="73"/>
      <c r="L24" s="73">
        <v>1</v>
      </c>
      <c r="M24" s="73"/>
      <c r="N24" s="73"/>
      <c r="O24" s="73">
        <v>1</v>
      </c>
      <c r="P24" s="73"/>
      <c r="Q24" s="73"/>
      <c r="S24" s="73">
        <f t="shared" ref="S24:S28" si="1">C24+F24+I24+L24+O24</f>
        <v>5</v>
      </c>
      <c r="T24" s="73">
        <f t="shared" ref="T24:T28" si="2">D24+G24+J24+M24+P24</f>
        <v>0</v>
      </c>
      <c r="U24" s="73">
        <f t="shared" ref="U24:U28" si="3">E24+H24+K24+N24+Q24</f>
        <v>0</v>
      </c>
    </row>
    <row r="25" spans="1:22" ht="56.25">
      <c r="A25" s="16" t="s">
        <v>119</v>
      </c>
      <c r="B25" s="19" t="s">
        <v>120</v>
      </c>
      <c r="C25" s="16">
        <v>1</v>
      </c>
      <c r="D25" s="16"/>
      <c r="E25" s="16"/>
      <c r="F25" s="73">
        <v>1</v>
      </c>
      <c r="G25" s="73"/>
      <c r="H25" s="73"/>
      <c r="I25" s="73">
        <v>1</v>
      </c>
      <c r="J25" s="73"/>
      <c r="K25" s="73"/>
      <c r="L25" s="73">
        <v>1</v>
      </c>
      <c r="M25" s="73"/>
      <c r="N25" s="73"/>
      <c r="O25" s="73">
        <v>1</v>
      </c>
      <c r="P25" s="73"/>
      <c r="Q25" s="73"/>
      <c r="S25" s="73">
        <f t="shared" si="1"/>
        <v>5</v>
      </c>
      <c r="T25" s="73">
        <f t="shared" si="2"/>
        <v>0</v>
      </c>
      <c r="U25" s="73">
        <f t="shared" si="3"/>
        <v>0</v>
      </c>
    </row>
    <row r="26" spans="1:22" ht="75">
      <c r="A26" s="16" t="s">
        <v>121</v>
      </c>
      <c r="B26" s="19" t="s">
        <v>122</v>
      </c>
      <c r="C26" s="16"/>
      <c r="D26" s="16"/>
      <c r="E26" s="16">
        <v>1</v>
      </c>
      <c r="F26" s="73"/>
      <c r="G26" s="73"/>
      <c r="H26" s="73">
        <v>1</v>
      </c>
      <c r="I26" s="73"/>
      <c r="J26" s="73"/>
      <c r="K26" s="73">
        <v>1</v>
      </c>
      <c r="L26" s="73"/>
      <c r="M26" s="73"/>
      <c r="N26" s="73">
        <v>1</v>
      </c>
      <c r="O26" s="73"/>
      <c r="P26" s="73"/>
      <c r="Q26" s="73">
        <v>1</v>
      </c>
      <c r="S26" s="73">
        <f t="shared" si="1"/>
        <v>0</v>
      </c>
      <c r="T26" s="73">
        <f t="shared" si="2"/>
        <v>0</v>
      </c>
      <c r="U26" s="73">
        <f t="shared" si="3"/>
        <v>5</v>
      </c>
    </row>
    <row r="27" spans="1:22" ht="93.75">
      <c r="A27" s="16" t="s">
        <v>123</v>
      </c>
      <c r="B27" s="19" t="s">
        <v>124</v>
      </c>
      <c r="C27" s="16"/>
      <c r="D27" s="16">
        <v>1</v>
      </c>
      <c r="E27" s="16"/>
      <c r="F27" s="73"/>
      <c r="G27" s="73">
        <v>1</v>
      </c>
      <c r="H27" s="73"/>
      <c r="I27" s="73"/>
      <c r="J27" s="73">
        <v>1</v>
      </c>
      <c r="K27" s="73"/>
      <c r="L27" s="73"/>
      <c r="M27" s="73">
        <v>1</v>
      </c>
      <c r="N27" s="73"/>
      <c r="O27" s="73"/>
      <c r="P27" s="73">
        <v>1</v>
      </c>
      <c r="Q27" s="73"/>
      <c r="S27" s="73">
        <f t="shared" si="1"/>
        <v>0</v>
      </c>
      <c r="T27" s="73">
        <f t="shared" si="2"/>
        <v>5</v>
      </c>
      <c r="U27" s="73">
        <f t="shared" si="3"/>
        <v>0</v>
      </c>
    </row>
    <row r="28" spans="1:22" ht="112.5">
      <c r="A28" s="16" t="s">
        <v>125</v>
      </c>
      <c r="B28" s="19" t="s">
        <v>126</v>
      </c>
      <c r="C28" s="16">
        <v>1</v>
      </c>
      <c r="D28" s="16"/>
      <c r="E28" s="16"/>
      <c r="F28" s="73">
        <v>1</v>
      </c>
      <c r="G28" s="73"/>
      <c r="H28" s="73"/>
      <c r="I28" s="73">
        <v>1</v>
      </c>
      <c r="J28" s="73"/>
      <c r="K28" s="73"/>
      <c r="L28" s="73">
        <v>1</v>
      </c>
      <c r="M28" s="73"/>
      <c r="N28" s="73"/>
      <c r="O28" s="73">
        <v>1</v>
      </c>
      <c r="P28" s="73"/>
      <c r="Q28" s="73"/>
      <c r="S28" s="73">
        <f t="shared" si="1"/>
        <v>5</v>
      </c>
      <c r="T28" s="73">
        <f t="shared" si="2"/>
        <v>0</v>
      </c>
      <c r="U28" s="73">
        <f t="shared" si="3"/>
        <v>0</v>
      </c>
    </row>
    <row r="29" spans="1:22" ht="21.75">
      <c r="A29" s="141" t="s">
        <v>460</v>
      </c>
      <c r="B29" s="144" t="s">
        <v>501</v>
      </c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6"/>
      <c r="S29" s="93">
        <f>SUM(S16:S28)</f>
        <v>22</v>
      </c>
      <c r="T29" s="93">
        <f>SUM(T16:T28)</f>
        <v>7</v>
      </c>
      <c r="U29" s="93">
        <f>SUM(U16:U28)</f>
        <v>6</v>
      </c>
    </row>
    <row r="30" spans="1:22" ht="21.75">
      <c r="A30" s="142"/>
      <c r="B30" s="144" t="s">
        <v>461</v>
      </c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6"/>
      <c r="R30" s="97" t="s">
        <v>19</v>
      </c>
      <c r="S30" s="94">
        <f>S29*100/35</f>
        <v>62.857142857142854</v>
      </c>
      <c r="T30" s="94">
        <f>T29*100/35</f>
        <v>20</v>
      </c>
      <c r="U30" s="94">
        <f>U29*100/35</f>
        <v>17.142857142857142</v>
      </c>
    </row>
    <row r="31" spans="1:22" ht="45">
      <c r="A31" s="143"/>
      <c r="B31" s="144" t="s">
        <v>462</v>
      </c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  <c r="S31" s="147"/>
      <c r="T31" s="148"/>
      <c r="U31" s="149"/>
      <c r="V31" s="42" t="s">
        <v>469</v>
      </c>
    </row>
    <row r="32" spans="1:22" ht="18.75">
      <c r="A32" s="73"/>
      <c r="B32" s="75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S32" s="73"/>
      <c r="T32" s="73"/>
      <c r="U32" s="73"/>
    </row>
    <row r="33" spans="1:22" ht="21.75">
      <c r="A33" s="53">
        <v>2</v>
      </c>
      <c r="B33" s="50" t="s">
        <v>127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S33" s="11"/>
      <c r="T33" s="11"/>
      <c r="U33" s="11"/>
    </row>
    <row r="34" spans="1:22" ht="56.25">
      <c r="A34" s="52">
        <v>2.1</v>
      </c>
      <c r="B34" s="19" t="s">
        <v>128</v>
      </c>
      <c r="C34" s="110">
        <v>1</v>
      </c>
      <c r="D34" s="110"/>
      <c r="E34" s="110"/>
      <c r="F34" s="110"/>
      <c r="G34" s="110">
        <v>1</v>
      </c>
      <c r="H34" s="110"/>
      <c r="I34" s="110">
        <v>1</v>
      </c>
      <c r="J34" s="110"/>
      <c r="K34" s="110"/>
      <c r="L34" s="110">
        <v>1</v>
      </c>
      <c r="M34" s="110"/>
      <c r="N34" s="110"/>
      <c r="O34" s="110">
        <v>1</v>
      </c>
      <c r="P34" s="110"/>
      <c r="Q34" s="110"/>
      <c r="S34" s="110">
        <f t="shared" ref="S34:S37" si="4">C34+F34+I34+L34+O34</f>
        <v>4</v>
      </c>
      <c r="T34" s="110">
        <f t="shared" ref="T34:T37" si="5">D34+G34+J34+M34+P34</f>
        <v>1</v>
      </c>
      <c r="U34" s="110">
        <f t="shared" ref="U34:U37" si="6">E34+H34+K34+N34+Q34</f>
        <v>0</v>
      </c>
    </row>
    <row r="35" spans="1:22" ht="37.5">
      <c r="A35" s="52">
        <v>2.2000000000000002</v>
      </c>
      <c r="B35" s="19" t="s">
        <v>129</v>
      </c>
      <c r="C35" s="110"/>
      <c r="D35" s="110"/>
      <c r="E35" s="110">
        <v>1</v>
      </c>
      <c r="F35" s="110"/>
      <c r="G35" s="110"/>
      <c r="H35" s="110">
        <v>1</v>
      </c>
      <c r="I35" s="110"/>
      <c r="J35" s="110"/>
      <c r="K35" s="110">
        <v>1</v>
      </c>
      <c r="L35" s="110">
        <v>1</v>
      </c>
      <c r="M35" s="110"/>
      <c r="N35" s="110"/>
      <c r="O35" s="110"/>
      <c r="P35" s="110">
        <v>1</v>
      </c>
      <c r="Q35" s="110"/>
      <c r="S35" s="110">
        <f t="shared" si="4"/>
        <v>1</v>
      </c>
      <c r="T35" s="110">
        <f t="shared" si="5"/>
        <v>1</v>
      </c>
      <c r="U35" s="110">
        <f t="shared" si="6"/>
        <v>3</v>
      </c>
    </row>
    <row r="36" spans="1:22" ht="37.5">
      <c r="A36" s="52"/>
      <c r="B36" s="19" t="s">
        <v>130</v>
      </c>
      <c r="C36" s="110"/>
      <c r="D36" s="110">
        <v>1</v>
      </c>
      <c r="E36" s="110"/>
      <c r="F36" s="110">
        <v>1</v>
      </c>
      <c r="G36" s="110"/>
      <c r="H36" s="110"/>
      <c r="I36" s="110"/>
      <c r="J36" s="110"/>
      <c r="K36" s="110">
        <v>1</v>
      </c>
      <c r="L36" s="110"/>
      <c r="M36" s="110"/>
      <c r="N36" s="110">
        <v>1</v>
      </c>
      <c r="O36" s="110"/>
      <c r="P36" s="110"/>
      <c r="Q36" s="110">
        <v>1</v>
      </c>
      <c r="S36" s="110">
        <f t="shared" si="4"/>
        <v>1</v>
      </c>
      <c r="T36" s="110">
        <f t="shared" si="5"/>
        <v>1</v>
      </c>
      <c r="U36" s="110">
        <f t="shared" si="6"/>
        <v>3</v>
      </c>
    </row>
    <row r="37" spans="1:22" ht="37.5">
      <c r="A37" s="52">
        <v>2.4</v>
      </c>
      <c r="B37" s="19" t="s">
        <v>131</v>
      </c>
      <c r="C37" s="110"/>
      <c r="D37" s="110"/>
      <c r="E37" s="110">
        <v>1</v>
      </c>
      <c r="F37" s="110"/>
      <c r="G37" s="110"/>
      <c r="H37" s="110">
        <v>1</v>
      </c>
      <c r="I37" s="110"/>
      <c r="J37" s="110"/>
      <c r="K37" s="110">
        <v>1</v>
      </c>
      <c r="L37" s="110"/>
      <c r="M37" s="110"/>
      <c r="N37" s="110">
        <v>1</v>
      </c>
      <c r="O37" s="110"/>
      <c r="P37" s="110"/>
      <c r="Q37" s="110">
        <v>1</v>
      </c>
      <c r="S37" s="110">
        <f t="shared" si="4"/>
        <v>0</v>
      </c>
      <c r="T37" s="110">
        <f t="shared" si="5"/>
        <v>0</v>
      </c>
      <c r="U37" s="110">
        <f t="shared" si="6"/>
        <v>5</v>
      </c>
    </row>
    <row r="38" spans="1:22" ht="21.75">
      <c r="A38" s="141" t="s">
        <v>467</v>
      </c>
      <c r="B38" s="144" t="s">
        <v>502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6"/>
      <c r="S38" s="93">
        <f>SUM(S34:S37)</f>
        <v>6</v>
      </c>
      <c r="T38" s="93">
        <f>SUM(T34:T37)</f>
        <v>3</v>
      </c>
      <c r="U38" s="93">
        <f>SUM(U34:U37)</f>
        <v>11</v>
      </c>
    </row>
    <row r="39" spans="1:22" ht="21.75">
      <c r="A39" s="142"/>
      <c r="B39" s="144" t="s">
        <v>461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6"/>
      <c r="R39" s="97" t="s">
        <v>19</v>
      </c>
      <c r="S39" s="94">
        <f>S38*100/20</f>
        <v>30</v>
      </c>
      <c r="T39" s="94">
        <f>T38*100/20</f>
        <v>15</v>
      </c>
      <c r="U39" s="94">
        <f>U38*100/20</f>
        <v>55</v>
      </c>
    </row>
    <row r="40" spans="1:22" ht="45">
      <c r="A40" s="143"/>
      <c r="B40" s="144" t="s">
        <v>462</v>
      </c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6"/>
      <c r="S40" s="153"/>
      <c r="T40" s="154"/>
      <c r="U40" s="155"/>
      <c r="V40" s="42" t="s">
        <v>488</v>
      </c>
    </row>
    <row r="41" spans="1:22" ht="18.75">
      <c r="A41" s="80"/>
      <c r="B41" s="75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S41" s="76"/>
      <c r="T41" s="76"/>
      <c r="U41" s="76"/>
    </row>
    <row r="42" spans="1:22" ht="21.75">
      <c r="A42" s="53">
        <v>3</v>
      </c>
      <c r="B42" s="50" t="s">
        <v>132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S42" s="11"/>
      <c r="T42" s="11"/>
      <c r="U42" s="11"/>
    </row>
    <row r="43" spans="1:22" ht="37.5">
      <c r="A43" s="52">
        <v>3.1</v>
      </c>
      <c r="B43" s="19" t="s">
        <v>133</v>
      </c>
      <c r="C43" s="16">
        <v>1</v>
      </c>
      <c r="D43" s="16"/>
      <c r="E43" s="16"/>
      <c r="F43" s="16"/>
      <c r="G43" s="16">
        <v>1</v>
      </c>
      <c r="H43" s="16"/>
      <c r="I43" s="16">
        <v>1</v>
      </c>
      <c r="J43" s="16"/>
      <c r="K43" s="16"/>
      <c r="L43" s="16">
        <v>1</v>
      </c>
      <c r="M43" s="16"/>
      <c r="N43" s="16"/>
      <c r="O43" s="16"/>
      <c r="P43" s="16">
        <v>1</v>
      </c>
      <c r="Q43" s="16"/>
      <c r="S43" s="110">
        <f t="shared" ref="S43:S47" si="7">C43+F43+I43+L43+O43</f>
        <v>3</v>
      </c>
      <c r="T43" s="110">
        <f t="shared" ref="T43:T47" si="8">D43+G43+J43+M43+P43</f>
        <v>2</v>
      </c>
      <c r="U43" s="110">
        <f t="shared" ref="U43:U47" si="9">E43+H43+K43+N43+Q43</f>
        <v>0</v>
      </c>
    </row>
    <row r="44" spans="1:22" ht="37.5">
      <c r="A44" s="52">
        <v>3.2</v>
      </c>
      <c r="B44" s="19" t="s">
        <v>134</v>
      </c>
      <c r="C44" s="16">
        <v>1</v>
      </c>
      <c r="D44" s="16"/>
      <c r="E44" s="16"/>
      <c r="F44" s="16"/>
      <c r="G44" s="16">
        <v>1</v>
      </c>
      <c r="H44" s="16"/>
      <c r="I44" s="16">
        <v>1</v>
      </c>
      <c r="J44" s="16"/>
      <c r="K44" s="16"/>
      <c r="L44" s="16"/>
      <c r="M44" s="16">
        <v>1</v>
      </c>
      <c r="N44" s="16"/>
      <c r="O44" s="16"/>
      <c r="P44" s="16"/>
      <c r="Q44" s="16">
        <v>1</v>
      </c>
      <c r="S44" s="110">
        <f t="shared" si="7"/>
        <v>2</v>
      </c>
      <c r="T44" s="110">
        <f t="shared" si="8"/>
        <v>2</v>
      </c>
      <c r="U44" s="110">
        <f t="shared" si="9"/>
        <v>1</v>
      </c>
    </row>
    <row r="45" spans="1:22" ht="56.25">
      <c r="A45" s="52">
        <v>3.3</v>
      </c>
      <c r="B45" s="19" t="s">
        <v>135</v>
      </c>
      <c r="C45" s="73">
        <v>1</v>
      </c>
      <c r="D45" s="73"/>
      <c r="E45" s="73"/>
      <c r="F45" s="73">
        <v>1</v>
      </c>
      <c r="G45" s="73"/>
      <c r="H45" s="73"/>
      <c r="I45" s="73">
        <v>1</v>
      </c>
      <c r="J45" s="73"/>
      <c r="K45" s="73"/>
      <c r="L45" s="73"/>
      <c r="M45" s="73">
        <v>1</v>
      </c>
      <c r="N45" s="73"/>
      <c r="O45" s="73">
        <v>1</v>
      </c>
      <c r="P45" s="73"/>
      <c r="Q45" s="73"/>
      <c r="S45" s="110">
        <f t="shared" si="7"/>
        <v>4</v>
      </c>
      <c r="T45" s="110">
        <f t="shared" si="8"/>
        <v>1</v>
      </c>
      <c r="U45" s="110">
        <f t="shared" si="9"/>
        <v>0</v>
      </c>
    </row>
    <row r="46" spans="1:22" ht="37.5">
      <c r="A46" s="52">
        <v>3.4</v>
      </c>
      <c r="B46" s="19" t="s">
        <v>136</v>
      </c>
      <c r="C46" s="16">
        <v>1</v>
      </c>
      <c r="D46" s="16"/>
      <c r="E46" s="16"/>
      <c r="F46" s="16">
        <v>1</v>
      </c>
      <c r="G46" s="16"/>
      <c r="H46" s="16"/>
      <c r="I46" s="16">
        <v>1</v>
      </c>
      <c r="J46" s="16"/>
      <c r="K46" s="16"/>
      <c r="L46" s="16">
        <v>1</v>
      </c>
      <c r="M46" s="16"/>
      <c r="N46" s="16"/>
      <c r="O46" s="16">
        <v>1</v>
      </c>
      <c r="P46" s="16"/>
      <c r="Q46" s="16"/>
      <c r="S46" s="110">
        <f t="shared" si="7"/>
        <v>5</v>
      </c>
      <c r="T46" s="110">
        <f t="shared" si="8"/>
        <v>0</v>
      </c>
      <c r="U46" s="110">
        <f t="shared" si="9"/>
        <v>0</v>
      </c>
    </row>
    <row r="47" spans="1:22" ht="37.5">
      <c r="A47" s="52">
        <v>3.5</v>
      </c>
      <c r="B47" s="19" t="s">
        <v>137</v>
      </c>
      <c r="C47" s="16">
        <v>1</v>
      </c>
      <c r="D47" s="16"/>
      <c r="E47" s="16"/>
      <c r="F47" s="16">
        <v>1</v>
      </c>
      <c r="G47" s="16"/>
      <c r="H47" s="16"/>
      <c r="I47" s="16">
        <v>1</v>
      </c>
      <c r="J47" s="16"/>
      <c r="K47" s="16"/>
      <c r="L47" s="16">
        <v>1</v>
      </c>
      <c r="M47" s="16"/>
      <c r="N47" s="16"/>
      <c r="O47" s="16">
        <v>1</v>
      </c>
      <c r="P47" s="16"/>
      <c r="Q47" s="16"/>
      <c r="S47" s="110">
        <f t="shared" si="7"/>
        <v>5</v>
      </c>
      <c r="T47" s="110">
        <f t="shared" si="8"/>
        <v>0</v>
      </c>
      <c r="U47" s="110">
        <f t="shared" si="9"/>
        <v>0</v>
      </c>
    </row>
    <row r="48" spans="1:22" ht="21.75">
      <c r="A48" s="141" t="s">
        <v>475</v>
      </c>
      <c r="B48" s="144" t="s">
        <v>503</v>
      </c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6"/>
      <c r="S48" s="93">
        <f>SUM(S44:S47)</f>
        <v>16</v>
      </c>
      <c r="T48" s="93">
        <f>SUM(T44:T47)</f>
        <v>3</v>
      </c>
      <c r="U48" s="93">
        <f>SUM(U44:U47)</f>
        <v>1</v>
      </c>
    </row>
    <row r="49" spans="1:22" ht="21.75">
      <c r="A49" s="142"/>
      <c r="B49" s="144" t="s">
        <v>461</v>
      </c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6"/>
      <c r="R49" s="97" t="s">
        <v>19</v>
      </c>
      <c r="S49" s="94">
        <f>S48*100/20</f>
        <v>80</v>
      </c>
      <c r="T49" s="94">
        <f>T48*100/20</f>
        <v>15</v>
      </c>
      <c r="U49" s="94">
        <f>U48*100/20</f>
        <v>5</v>
      </c>
    </row>
    <row r="50" spans="1:22" ht="45">
      <c r="A50" s="143"/>
      <c r="B50" s="144" t="s">
        <v>462</v>
      </c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6"/>
      <c r="S50" s="150"/>
      <c r="T50" s="151"/>
      <c r="U50" s="152"/>
      <c r="V50" s="42" t="s">
        <v>470</v>
      </c>
    </row>
  </sheetData>
  <mergeCells count="40">
    <mergeCell ref="S12:U12"/>
    <mergeCell ref="S13:U13"/>
    <mergeCell ref="B10:E10"/>
    <mergeCell ref="B11:E11"/>
    <mergeCell ref="C12:E12"/>
    <mergeCell ref="F12:H12"/>
    <mergeCell ref="C13:E13"/>
    <mergeCell ref="F13:H13"/>
    <mergeCell ref="B7:E7"/>
    <mergeCell ref="B8:E8"/>
    <mergeCell ref="B9:E9"/>
    <mergeCell ref="A1:E1"/>
    <mergeCell ref="B3:E3"/>
    <mergeCell ref="B4:E4"/>
    <mergeCell ref="B5:E5"/>
    <mergeCell ref="B6:E6"/>
    <mergeCell ref="A12:A14"/>
    <mergeCell ref="B12:B14"/>
    <mergeCell ref="A29:A31"/>
    <mergeCell ref="B29:Q29"/>
    <mergeCell ref="B30:Q30"/>
    <mergeCell ref="B31:Q31"/>
    <mergeCell ref="A18:A23"/>
    <mergeCell ref="O12:Q12"/>
    <mergeCell ref="O13:Q13"/>
    <mergeCell ref="L12:N12"/>
    <mergeCell ref="L13:N13"/>
    <mergeCell ref="I12:K12"/>
    <mergeCell ref="I13:K13"/>
    <mergeCell ref="S31:U31"/>
    <mergeCell ref="A38:A40"/>
    <mergeCell ref="B38:Q38"/>
    <mergeCell ref="B39:Q39"/>
    <mergeCell ref="B40:Q40"/>
    <mergeCell ref="S40:U40"/>
    <mergeCell ref="A48:A50"/>
    <mergeCell ref="B48:Q48"/>
    <mergeCell ref="B49:Q49"/>
    <mergeCell ref="B50:Q50"/>
    <mergeCell ref="S50:U50"/>
  </mergeCells>
  <dataValidations count="1">
    <dataValidation type="custom" operator="greaterThan" allowBlank="1" showInputMessage="1" showErrorMessage="1" sqref="S31 S50 S40">
      <formula1>75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57"/>
  <sheetViews>
    <sheetView topLeftCell="B50" workbookViewId="0">
      <selection activeCell="B59" sqref="A59:XFD62"/>
    </sheetView>
  </sheetViews>
  <sheetFormatPr defaultRowHeight="15"/>
  <cols>
    <col min="1" max="1" width="9.140625" style="97"/>
    <col min="2" max="2" width="63.42578125" customWidth="1"/>
    <col min="3" max="3" width="12.85546875" customWidth="1"/>
    <col min="4" max="4" width="20.7109375" customWidth="1"/>
    <col min="13" max="13" width="42.7109375" customWidth="1"/>
  </cols>
  <sheetData>
    <row r="1" spans="1:12" ht="22.5" customHeight="1">
      <c r="A1" s="195" t="s">
        <v>152</v>
      </c>
      <c r="B1" s="196"/>
      <c r="C1" s="196"/>
      <c r="D1" s="196"/>
      <c r="E1" s="197"/>
    </row>
    <row r="2" spans="1:12">
      <c r="A2" s="22"/>
      <c r="B2" s="8"/>
      <c r="C2" s="8"/>
      <c r="D2" s="8"/>
      <c r="E2" s="8"/>
    </row>
    <row r="3" spans="1:12" ht="25.5" customHeight="1">
      <c r="A3" s="198" t="s">
        <v>175</v>
      </c>
      <c r="B3" s="198"/>
      <c r="C3" s="198"/>
      <c r="D3" s="198"/>
      <c r="E3" s="198"/>
    </row>
    <row r="4" spans="1:12" ht="47.25" customHeight="1">
      <c r="A4" s="161" t="s">
        <v>176</v>
      </c>
      <c r="B4" s="198"/>
      <c r="C4" s="198"/>
      <c r="D4" s="198"/>
      <c r="E4" s="198"/>
    </row>
    <row r="5" spans="1:12">
      <c r="A5" s="198" t="s">
        <v>177</v>
      </c>
      <c r="B5" s="198"/>
      <c r="C5" s="198"/>
      <c r="D5" s="198"/>
      <c r="E5" s="198"/>
    </row>
    <row r="6" spans="1:12">
      <c r="A6" s="22"/>
      <c r="B6" s="8"/>
      <c r="C6" s="8"/>
      <c r="D6" s="8"/>
      <c r="E6" s="8"/>
    </row>
    <row r="7" spans="1:12">
      <c r="A7" s="198" t="s">
        <v>178</v>
      </c>
      <c r="B7" s="198"/>
      <c r="C7" s="198"/>
      <c r="D7" s="198"/>
      <c r="E7" s="198"/>
    </row>
    <row r="8" spans="1:12" ht="18.75" customHeight="1">
      <c r="A8" s="194" t="s">
        <v>141</v>
      </c>
      <c r="B8" s="194"/>
      <c r="C8" s="194"/>
      <c r="D8" s="194"/>
      <c r="E8" s="194"/>
    </row>
    <row r="9" spans="1:12" ht="18.75" customHeight="1">
      <c r="A9" s="194" t="s">
        <v>142</v>
      </c>
      <c r="B9" s="194"/>
      <c r="C9" s="194"/>
      <c r="D9" s="194"/>
      <c r="E9" s="194"/>
    </row>
    <row r="10" spans="1:12" ht="18.75" customHeight="1">
      <c r="A10" s="194" t="s">
        <v>143</v>
      </c>
      <c r="B10" s="194"/>
      <c r="C10" s="194"/>
      <c r="D10" s="194"/>
      <c r="E10" s="194"/>
    </row>
    <row r="11" spans="1:12" ht="18.75" customHeight="1">
      <c r="A11" s="194" t="s">
        <v>144</v>
      </c>
      <c r="B11" s="194"/>
      <c r="C11" s="194"/>
      <c r="D11" s="194"/>
      <c r="E11" s="194"/>
    </row>
    <row r="12" spans="1:12" ht="18.75" customHeight="1">
      <c r="A12" s="194" t="s">
        <v>145</v>
      </c>
      <c r="B12" s="194"/>
      <c r="C12" s="194"/>
      <c r="D12" s="194"/>
      <c r="E12" s="194"/>
    </row>
    <row r="13" spans="1:12" ht="18.75" customHeight="1">
      <c r="A13" s="194" t="s">
        <v>146</v>
      </c>
      <c r="B13" s="194"/>
      <c r="C13" s="194"/>
      <c r="D13" s="194"/>
      <c r="E13" s="194"/>
    </row>
    <row r="14" spans="1:12" ht="21.75">
      <c r="A14" s="22"/>
      <c r="B14" s="8"/>
      <c r="C14" s="176" t="s">
        <v>179</v>
      </c>
      <c r="D14" s="176"/>
      <c r="E14" s="176"/>
      <c r="F14" s="176" t="s">
        <v>180</v>
      </c>
      <c r="G14" s="176"/>
      <c r="H14" s="176"/>
      <c r="J14" s="176" t="s">
        <v>25</v>
      </c>
      <c r="K14" s="176"/>
      <c r="L14" s="176"/>
    </row>
    <row r="15" spans="1:12" ht="21.75">
      <c r="A15" s="199" t="s">
        <v>1</v>
      </c>
      <c r="B15" s="176" t="s">
        <v>12</v>
      </c>
      <c r="C15" s="176" t="s">
        <v>3</v>
      </c>
      <c r="D15" s="176"/>
      <c r="E15" s="176"/>
      <c r="F15" s="176" t="s">
        <v>3</v>
      </c>
      <c r="G15" s="176"/>
      <c r="H15" s="176"/>
      <c r="J15" s="176" t="s">
        <v>3</v>
      </c>
      <c r="K15" s="176"/>
      <c r="L15" s="176"/>
    </row>
    <row r="16" spans="1:12" ht="18.75">
      <c r="A16" s="199"/>
      <c r="B16" s="176"/>
      <c r="C16" s="34" t="s">
        <v>4</v>
      </c>
      <c r="D16" s="35" t="s">
        <v>5</v>
      </c>
      <c r="E16" s="36" t="s">
        <v>6</v>
      </c>
      <c r="F16" s="34" t="s">
        <v>4</v>
      </c>
      <c r="G16" s="35" t="s">
        <v>5</v>
      </c>
      <c r="H16" s="36" t="s">
        <v>6</v>
      </c>
      <c r="J16" s="34" t="s">
        <v>4</v>
      </c>
      <c r="K16" s="35" t="s">
        <v>5</v>
      </c>
      <c r="L16" s="36" t="s">
        <v>6</v>
      </c>
    </row>
    <row r="17" spans="1:13" ht="21.75">
      <c r="A17" s="113">
        <v>1</v>
      </c>
      <c r="B17" s="50" t="s">
        <v>153</v>
      </c>
      <c r="C17" s="11"/>
      <c r="D17" s="11"/>
      <c r="E17" s="11"/>
      <c r="F17" s="11"/>
      <c r="G17" s="11"/>
      <c r="H17" s="11"/>
      <c r="J17" s="11"/>
      <c r="K17" s="11"/>
      <c r="L17" s="11"/>
    </row>
    <row r="18" spans="1:13" ht="56.25">
      <c r="A18" s="82">
        <v>1.1000000000000001</v>
      </c>
      <c r="B18" s="19" t="s">
        <v>154</v>
      </c>
      <c r="C18" s="16">
        <v>1</v>
      </c>
      <c r="D18" s="16"/>
      <c r="E18" s="16"/>
      <c r="F18" s="16"/>
      <c r="G18" s="16">
        <v>1</v>
      </c>
      <c r="H18" s="16"/>
      <c r="J18" s="16">
        <f>C18+F18</f>
        <v>1</v>
      </c>
      <c r="K18" s="73">
        <f t="shared" ref="K18:L18" si="0">D18+G18</f>
        <v>1</v>
      </c>
      <c r="L18" s="73">
        <f t="shared" si="0"/>
        <v>0</v>
      </c>
    </row>
    <row r="19" spans="1:13" ht="37.5">
      <c r="A19" s="82">
        <v>1.2</v>
      </c>
      <c r="B19" s="37" t="s">
        <v>155</v>
      </c>
      <c r="C19" s="16">
        <v>1</v>
      </c>
      <c r="D19" s="16"/>
      <c r="E19" s="16"/>
      <c r="F19" s="16"/>
      <c r="G19" s="16">
        <v>1</v>
      </c>
      <c r="H19" s="16"/>
      <c r="J19" s="73">
        <f t="shared" ref="J19:J22" si="1">C19+F19</f>
        <v>1</v>
      </c>
      <c r="K19" s="73">
        <f t="shared" ref="K19:K22" si="2">D19+G19</f>
        <v>1</v>
      </c>
      <c r="L19" s="73">
        <f t="shared" ref="L19:L22" si="3">E19+H19</f>
        <v>0</v>
      </c>
    </row>
    <row r="20" spans="1:13" ht="56.25">
      <c r="A20" s="82">
        <v>1.3</v>
      </c>
      <c r="B20" s="37" t="s">
        <v>156</v>
      </c>
      <c r="C20" s="16">
        <v>1</v>
      </c>
      <c r="D20" s="16"/>
      <c r="E20" s="16"/>
      <c r="F20" s="16">
        <v>1</v>
      </c>
      <c r="G20" s="16"/>
      <c r="H20" s="16"/>
      <c r="J20" s="73">
        <f t="shared" si="1"/>
        <v>2</v>
      </c>
      <c r="K20" s="73">
        <f t="shared" si="2"/>
        <v>0</v>
      </c>
      <c r="L20" s="73">
        <f t="shared" si="3"/>
        <v>0</v>
      </c>
    </row>
    <row r="21" spans="1:13" ht="37.5">
      <c r="A21" s="82">
        <v>1.4</v>
      </c>
      <c r="B21" s="37" t="s">
        <v>157</v>
      </c>
      <c r="C21" s="16"/>
      <c r="D21" s="16">
        <v>1</v>
      </c>
      <c r="E21" s="16"/>
      <c r="F21" s="16"/>
      <c r="G21" s="16">
        <v>1</v>
      </c>
      <c r="H21" s="16"/>
      <c r="J21" s="73">
        <f t="shared" si="1"/>
        <v>0</v>
      </c>
      <c r="K21" s="73">
        <f t="shared" si="2"/>
        <v>2</v>
      </c>
      <c r="L21" s="73">
        <f t="shared" si="3"/>
        <v>0</v>
      </c>
    </row>
    <row r="22" spans="1:13" ht="37.5">
      <c r="A22" s="82">
        <v>1.5</v>
      </c>
      <c r="B22" s="37" t="s">
        <v>158</v>
      </c>
      <c r="C22" s="16">
        <v>1</v>
      </c>
      <c r="D22" s="16"/>
      <c r="E22" s="16"/>
      <c r="F22" s="16"/>
      <c r="G22" s="16">
        <v>1</v>
      </c>
      <c r="H22" s="16"/>
      <c r="J22" s="73">
        <f t="shared" si="1"/>
        <v>1</v>
      </c>
      <c r="K22" s="73">
        <f t="shared" si="2"/>
        <v>1</v>
      </c>
      <c r="L22" s="73">
        <f t="shared" si="3"/>
        <v>0</v>
      </c>
    </row>
    <row r="23" spans="1:13" ht="21.75" customHeight="1">
      <c r="A23" s="141">
        <v>1</v>
      </c>
      <c r="B23" s="174" t="s">
        <v>510</v>
      </c>
      <c r="C23" s="174"/>
      <c r="D23" s="174"/>
      <c r="E23" s="174"/>
      <c r="F23" s="174"/>
      <c r="G23" s="174"/>
      <c r="H23" s="174"/>
      <c r="J23" s="93">
        <f>SUM(J18:J22)</f>
        <v>5</v>
      </c>
      <c r="K23" s="93">
        <f>SUM(K18:K22)</f>
        <v>5</v>
      </c>
      <c r="L23" s="93">
        <f>SUM(L18:L22)</f>
        <v>0</v>
      </c>
    </row>
    <row r="24" spans="1:13" ht="21.75">
      <c r="A24" s="142"/>
      <c r="B24" s="174" t="s">
        <v>461</v>
      </c>
      <c r="C24" s="174"/>
      <c r="D24" s="174"/>
      <c r="E24" s="174"/>
      <c r="F24" s="174"/>
      <c r="G24" s="174"/>
      <c r="H24" s="174"/>
      <c r="I24" s="97" t="s">
        <v>19</v>
      </c>
      <c r="J24" s="94">
        <f>J23*100/10</f>
        <v>50</v>
      </c>
      <c r="K24" s="94">
        <f>K23*100/10</f>
        <v>50</v>
      </c>
      <c r="L24" s="94">
        <f>L23*100/10</f>
        <v>0</v>
      </c>
    </row>
    <row r="25" spans="1:13" ht="30">
      <c r="A25" s="143"/>
      <c r="B25" s="174" t="s">
        <v>490</v>
      </c>
      <c r="C25" s="174"/>
      <c r="D25" s="174"/>
      <c r="E25" s="174"/>
      <c r="F25" s="174"/>
      <c r="G25" s="174"/>
      <c r="H25" s="174"/>
      <c r="J25" s="147"/>
      <c r="K25" s="148"/>
      <c r="L25" s="149"/>
      <c r="M25" s="42" t="s">
        <v>469</v>
      </c>
    </row>
    <row r="26" spans="1:13" ht="18.75">
      <c r="A26" s="82"/>
      <c r="B26" s="78"/>
      <c r="C26" s="73"/>
      <c r="D26" s="73"/>
      <c r="E26" s="73"/>
      <c r="F26" s="73"/>
      <c r="G26" s="73"/>
      <c r="H26" s="73"/>
      <c r="J26" s="73"/>
      <c r="K26" s="73"/>
      <c r="L26" s="73"/>
    </row>
    <row r="27" spans="1:13" ht="21.75">
      <c r="A27" s="113">
        <v>2</v>
      </c>
      <c r="B27" s="40" t="s">
        <v>159</v>
      </c>
      <c r="C27" s="21"/>
      <c r="D27" s="21"/>
      <c r="E27" s="21"/>
      <c r="F27" s="21"/>
      <c r="G27" s="21"/>
      <c r="H27" s="21"/>
      <c r="J27" s="21"/>
      <c r="K27" s="21"/>
      <c r="L27" s="21"/>
    </row>
    <row r="28" spans="1:13" ht="37.5">
      <c r="A28" s="82">
        <v>2.1</v>
      </c>
      <c r="B28" s="37" t="s">
        <v>160</v>
      </c>
      <c r="C28" s="16">
        <v>1</v>
      </c>
      <c r="D28" s="16"/>
      <c r="E28" s="16"/>
      <c r="F28" s="16">
        <v>1</v>
      </c>
      <c r="G28" s="16"/>
      <c r="H28" s="16"/>
      <c r="J28" s="73">
        <f t="shared" ref="J28:J31" si="4">C28+F28</f>
        <v>2</v>
      </c>
      <c r="K28" s="73">
        <f t="shared" ref="K28:K31" si="5">D28+G28</f>
        <v>0</v>
      </c>
      <c r="L28" s="73">
        <f t="shared" ref="L28:L31" si="6">E28+H28</f>
        <v>0</v>
      </c>
    </row>
    <row r="29" spans="1:13" ht="37.5">
      <c r="A29" s="82">
        <v>2.2000000000000002</v>
      </c>
      <c r="B29" s="37" t="s">
        <v>161</v>
      </c>
      <c r="C29" s="16"/>
      <c r="D29" s="16">
        <v>1</v>
      </c>
      <c r="E29" s="16"/>
      <c r="F29" s="16"/>
      <c r="G29" s="16"/>
      <c r="H29" s="16">
        <v>1</v>
      </c>
      <c r="J29" s="73">
        <f t="shared" si="4"/>
        <v>0</v>
      </c>
      <c r="K29" s="73">
        <f t="shared" si="5"/>
        <v>1</v>
      </c>
      <c r="L29" s="73">
        <f t="shared" si="6"/>
        <v>1</v>
      </c>
    </row>
    <row r="30" spans="1:13" ht="37.5">
      <c r="A30" s="82">
        <v>2.2999999999999998</v>
      </c>
      <c r="B30" s="37" t="s">
        <v>162</v>
      </c>
      <c r="C30" s="16">
        <v>1</v>
      </c>
      <c r="D30" s="16"/>
      <c r="E30" s="16"/>
      <c r="F30" s="16">
        <v>1</v>
      </c>
      <c r="G30" s="16"/>
      <c r="H30" s="16"/>
      <c r="J30" s="73">
        <f t="shared" si="4"/>
        <v>2</v>
      </c>
      <c r="K30" s="73">
        <f t="shared" si="5"/>
        <v>0</v>
      </c>
      <c r="L30" s="73">
        <f t="shared" si="6"/>
        <v>0</v>
      </c>
    </row>
    <row r="31" spans="1:13" ht="37.5">
      <c r="A31" s="82">
        <v>2.4</v>
      </c>
      <c r="B31" s="37" t="s">
        <v>163</v>
      </c>
      <c r="C31" s="16">
        <v>1</v>
      </c>
      <c r="D31" s="16"/>
      <c r="E31" s="16"/>
      <c r="F31" s="16"/>
      <c r="G31" s="16">
        <v>1</v>
      </c>
      <c r="H31" s="16"/>
      <c r="J31" s="73">
        <f t="shared" si="4"/>
        <v>1</v>
      </c>
      <c r="K31" s="73">
        <f t="shared" si="5"/>
        <v>1</v>
      </c>
      <c r="L31" s="73">
        <f t="shared" si="6"/>
        <v>0</v>
      </c>
    </row>
    <row r="32" spans="1:13" ht="21.75">
      <c r="A32" s="141">
        <v>2</v>
      </c>
      <c r="B32" s="174" t="s">
        <v>511</v>
      </c>
      <c r="C32" s="174"/>
      <c r="D32" s="174"/>
      <c r="E32" s="174"/>
      <c r="F32" s="174"/>
      <c r="G32" s="174"/>
      <c r="H32" s="174"/>
      <c r="J32" s="93">
        <f>SUM(J28:J31)</f>
        <v>5</v>
      </c>
      <c r="K32" s="93">
        <f>SUM(K28:K31)</f>
        <v>2</v>
      </c>
      <c r="L32" s="93">
        <f>SUM(L28:L31)</f>
        <v>1</v>
      </c>
    </row>
    <row r="33" spans="1:13" ht="21.75">
      <c r="A33" s="142"/>
      <c r="B33" s="174" t="s">
        <v>461</v>
      </c>
      <c r="C33" s="174"/>
      <c r="D33" s="174"/>
      <c r="E33" s="174"/>
      <c r="F33" s="174"/>
      <c r="G33" s="174"/>
      <c r="H33" s="174"/>
      <c r="I33" s="97" t="s">
        <v>19</v>
      </c>
      <c r="J33" s="94">
        <f>J32*100/8</f>
        <v>62.5</v>
      </c>
      <c r="K33" s="94">
        <f>K32*100/8</f>
        <v>25</v>
      </c>
      <c r="L33" s="94">
        <f>L32*100/8</f>
        <v>12.5</v>
      </c>
    </row>
    <row r="34" spans="1:13" ht="30">
      <c r="A34" s="143"/>
      <c r="B34" s="174" t="s">
        <v>490</v>
      </c>
      <c r="C34" s="174"/>
      <c r="D34" s="174"/>
      <c r="E34" s="174"/>
      <c r="F34" s="174"/>
      <c r="G34" s="174"/>
      <c r="H34" s="174"/>
      <c r="J34" s="147"/>
      <c r="K34" s="148"/>
      <c r="L34" s="149"/>
      <c r="M34" s="42" t="s">
        <v>469</v>
      </c>
    </row>
    <row r="35" spans="1:13" ht="21.75">
      <c r="A35" s="113">
        <v>3</v>
      </c>
      <c r="B35" s="40" t="s">
        <v>164</v>
      </c>
      <c r="C35" s="21"/>
      <c r="D35" s="21"/>
      <c r="E35" s="21"/>
      <c r="F35" s="21"/>
      <c r="G35" s="21"/>
      <c r="H35" s="21"/>
      <c r="J35" s="21"/>
      <c r="K35" s="21"/>
      <c r="L35" s="21"/>
    </row>
    <row r="36" spans="1:13" ht="37.5">
      <c r="A36" s="82">
        <v>3.1</v>
      </c>
      <c r="B36" s="37" t="s">
        <v>165</v>
      </c>
      <c r="C36" s="16">
        <v>1</v>
      </c>
      <c r="D36" s="16"/>
      <c r="E36" s="16"/>
      <c r="F36" s="16">
        <v>1</v>
      </c>
      <c r="G36" s="16"/>
      <c r="H36" s="16"/>
      <c r="J36" s="73">
        <f t="shared" ref="J36" si="7">C36+F36</f>
        <v>2</v>
      </c>
      <c r="K36" s="73">
        <f t="shared" ref="K36" si="8">D36+G36</f>
        <v>0</v>
      </c>
      <c r="L36" s="73">
        <f t="shared" ref="L36" si="9">E36+H36</f>
        <v>0</v>
      </c>
    </row>
    <row r="37" spans="1:13" ht="21.75">
      <c r="A37" s="141">
        <v>3</v>
      </c>
      <c r="B37" s="174" t="s">
        <v>512</v>
      </c>
      <c r="C37" s="174"/>
      <c r="D37" s="174"/>
      <c r="E37" s="174"/>
      <c r="F37" s="174"/>
      <c r="G37" s="174"/>
      <c r="H37" s="174"/>
      <c r="J37" s="93">
        <f>SUM(J36)</f>
        <v>2</v>
      </c>
      <c r="K37" s="93">
        <f>SUM(K36)</f>
        <v>0</v>
      </c>
      <c r="L37" s="93">
        <f>SUM(L36)</f>
        <v>0</v>
      </c>
    </row>
    <row r="38" spans="1:13" ht="21.75">
      <c r="A38" s="142"/>
      <c r="B38" s="174" t="s">
        <v>461</v>
      </c>
      <c r="C38" s="174"/>
      <c r="D38" s="174"/>
      <c r="E38" s="174"/>
      <c r="F38" s="174"/>
      <c r="G38" s="174"/>
      <c r="H38" s="174"/>
      <c r="I38" s="97" t="s">
        <v>19</v>
      </c>
      <c r="J38" s="94">
        <f>J37*100/2</f>
        <v>100</v>
      </c>
      <c r="K38" s="94">
        <f>K37*100/2</f>
        <v>0</v>
      </c>
      <c r="L38" s="94">
        <f>L37*100/2</f>
        <v>0</v>
      </c>
    </row>
    <row r="39" spans="1:13" ht="30">
      <c r="A39" s="143"/>
      <c r="B39" s="174" t="s">
        <v>490</v>
      </c>
      <c r="C39" s="174"/>
      <c r="D39" s="174"/>
      <c r="E39" s="174"/>
      <c r="F39" s="174"/>
      <c r="G39" s="174"/>
      <c r="H39" s="174"/>
      <c r="J39" s="150"/>
      <c r="K39" s="151"/>
      <c r="L39" s="152"/>
      <c r="M39" s="42" t="s">
        <v>470</v>
      </c>
    </row>
    <row r="40" spans="1:13" ht="21.75">
      <c r="A40" s="113">
        <v>4</v>
      </c>
      <c r="B40" s="40" t="s">
        <v>166</v>
      </c>
      <c r="C40" s="21"/>
      <c r="D40" s="21"/>
      <c r="E40" s="21"/>
      <c r="F40" s="21"/>
      <c r="G40" s="21"/>
      <c r="H40" s="21"/>
      <c r="J40" s="21"/>
      <c r="K40" s="21"/>
      <c r="L40" s="21"/>
    </row>
    <row r="41" spans="1:13" ht="37.5">
      <c r="A41" s="82">
        <v>4.0999999999999996</v>
      </c>
      <c r="B41" s="37" t="s">
        <v>167</v>
      </c>
      <c r="C41" s="16">
        <v>1</v>
      </c>
      <c r="D41" s="16"/>
      <c r="E41" s="16"/>
      <c r="F41" s="16">
        <v>1</v>
      </c>
      <c r="G41" s="16"/>
      <c r="H41" s="16"/>
      <c r="J41" s="73">
        <f t="shared" ref="J41:J42" si="10">C41+F41</f>
        <v>2</v>
      </c>
      <c r="K41" s="73">
        <f t="shared" ref="K41:K42" si="11">D41+G41</f>
        <v>0</v>
      </c>
      <c r="L41" s="73">
        <f t="shared" ref="L41:L42" si="12">E41+H41</f>
        <v>0</v>
      </c>
    </row>
    <row r="42" spans="1:13" ht="56.25">
      <c r="A42" s="82">
        <v>4.2</v>
      </c>
      <c r="B42" s="37" t="s">
        <v>168</v>
      </c>
      <c r="C42" s="16">
        <v>1</v>
      </c>
      <c r="D42" s="16"/>
      <c r="E42" s="16"/>
      <c r="F42" s="16"/>
      <c r="G42" s="16">
        <v>1</v>
      </c>
      <c r="H42" s="16"/>
      <c r="J42" s="73">
        <f t="shared" si="10"/>
        <v>1</v>
      </c>
      <c r="K42" s="73">
        <f t="shared" si="11"/>
        <v>1</v>
      </c>
      <c r="L42" s="73">
        <f t="shared" si="12"/>
        <v>0</v>
      </c>
    </row>
    <row r="43" spans="1:13" ht="21.75">
      <c r="A43" s="141">
        <v>4</v>
      </c>
      <c r="B43" s="174" t="s">
        <v>513</v>
      </c>
      <c r="C43" s="174"/>
      <c r="D43" s="174"/>
      <c r="E43" s="174"/>
      <c r="F43" s="174"/>
      <c r="G43" s="174"/>
      <c r="H43" s="174"/>
      <c r="J43" s="93">
        <f>SUM(J41:J42)</f>
        <v>3</v>
      </c>
      <c r="K43" s="93">
        <f>SUM(K41:K42)</f>
        <v>1</v>
      </c>
      <c r="L43" s="93">
        <f>SUM(L41:L42)</f>
        <v>0</v>
      </c>
    </row>
    <row r="44" spans="1:13" ht="21.75">
      <c r="A44" s="142"/>
      <c r="B44" s="174" t="s">
        <v>461</v>
      </c>
      <c r="C44" s="174"/>
      <c r="D44" s="174"/>
      <c r="E44" s="174"/>
      <c r="F44" s="174"/>
      <c r="G44" s="174"/>
      <c r="H44" s="174"/>
      <c r="I44" s="97" t="s">
        <v>19</v>
      </c>
      <c r="J44" s="94">
        <f>J43*100/4</f>
        <v>75</v>
      </c>
      <c r="K44" s="94">
        <f>K43*100/4</f>
        <v>25</v>
      </c>
      <c r="L44" s="94">
        <f>L43*100/4</f>
        <v>0</v>
      </c>
    </row>
    <row r="45" spans="1:13" ht="30">
      <c r="A45" s="143"/>
      <c r="B45" s="174" t="s">
        <v>490</v>
      </c>
      <c r="C45" s="174"/>
      <c r="D45" s="174"/>
      <c r="E45" s="174"/>
      <c r="F45" s="174"/>
      <c r="G45" s="174"/>
      <c r="H45" s="174"/>
      <c r="J45" s="147"/>
      <c r="K45" s="148"/>
      <c r="L45" s="149"/>
      <c r="M45" s="42" t="s">
        <v>469</v>
      </c>
    </row>
    <row r="46" spans="1:13" ht="21.75">
      <c r="A46" s="113">
        <v>5</v>
      </c>
      <c r="B46" s="40" t="s">
        <v>169</v>
      </c>
      <c r="C46" s="21"/>
      <c r="D46" s="21"/>
      <c r="E46" s="21"/>
      <c r="F46" s="21"/>
      <c r="G46" s="21"/>
      <c r="H46" s="21"/>
      <c r="J46" s="21"/>
      <c r="K46" s="21"/>
      <c r="L46" s="21"/>
    </row>
    <row r="47" spans="1:13" ht="37.5">
      <c r="A47" s="82">
        <v>5.0999999999999996</v>
      </c>
      <c r="B47" s="37" t="s">
        <v>170</v>
      </c>
      <c r="C47" s="16"/>
      <c r="D47" s="16">
        <v>1</v>
      </c>
      <c r="E47" s="16"/>
      <c r="F47" s="16"/>
      <c r="G47" s="16"/>
      <c r="H47" s="16">
        <v>1</v>
      </c>
      <c r="J47" s="73">
        <f t="shared" ref="J47:J49" si="13">C47+F47</f>
        <v>0</v>
      </c>
      <c r="K47" s="73">
        <f t="shared" ref="K47:K49" si="14">D47+G47</f>
        <v>1</v>
      </c>
      <c r="L47" s="73">
        <f t="shared" ref="L47:L49" si="15">E47+H47</f>
        <v>1</v>
      </c>
    </row>
    <row r="48" spans="1:13" ht="56.25">
      <c r="A48" s="82">
        <v>5.2</v>
      </c>
      <c r="B48" s="37" t="s">
        <v>171</v>
      </c>
      <c r="C48" s="16"/>
      <c r="D48" s="16">
        <v>1</v>
      </c>
      <c r="E48" s="16"/>
      <c r="F48" s="16"/>
      <c r="G48" s="16"/>
      <c r="H48" s="16"/>
      <c r="J48" s="73">
        <f t="shared" si="13"/>
        <v>0</v>
      </c>
      <c r="K48" s="73">
        <f t="shared" si="14"/>
        <v>1</v>
      </c>
      <c r="L48" s="73">
        <f t="shared" si="15"/>
        <v>0</v>
      </c>
    </row>
    <row r="49" spans="1:13" ht="37.5">
      <c r="A49" s="82">
        <v>5.3</v>
      </c>
      <c r="B49" s="37" t="s">
        <v>172</v>
      </c>
      <c r="C49" s="16"/>
      <c r="D49" s="16">
        <v>1</v>
      </c>
      <c r="E49" s="16"/>
      <c r="F49" s="16"/>
      <c r="G49" s="16"/>
      <c r="H49" s="16">
        <v>1</v>
      </c>
      <c r="J49" s="73">
        <f t="shared" si="13"/>
        <v>0</v>
      </c>
      <c r="K49" s="73">
        <f t="shared" si="14"/>
        <v>1</v>
      </c>
      <c r="L49" s="73">
        <f t="shared" si="15"/>
        <v>1</v>
      </c>
    </row>
    <row r="50" spans="1:13" ht="21.75">
      <c r="A50" s="141">
        <v>5</v>
      </c>
      <c r="B50" s="174" t="s">
        <v>514</v>
      </c>
      <c r="C50" s="174"/>
      <c r="D50" s="174"/>
      <c r="E50" s="174"/>
      <c r="F50" s="174"/>
      <c r="G50" s="174"/>
      <c r="H50" s="174"/>
      <c r="J50" s="93">
        <f>SUM(J47:J49)</f>
        <v>0</v>
      </c>
      <c r="K50" s="93">
        <f>SUM(K47:K49)</f>
        <v>3</v>
      </c>
      <c r="L50" s="93">
        <f>SUM(L47:L49)</f>
        <v>2</v>
      </c>
    </row>
    <row r="51" spans="1:13" ht="21.75">
      <c r="A51" s="142"/>
      <c r="B51" s="174" t="s">
        <v>461</v>
      </c>
      <c r="C51" s="174"/>
      <c r="D51" s="174"/>
      <c r="E51" s="174"/>
      <c r="F51" s="174"/>
      <c r="G51" s="174"/>
      <c r="H51" s="174"/>
      <c r="I51" s="97" t="s">
        <v>19</v>
      </c>
      <c r="J51" s="94">
        <f>J50*100/5</f>
        <v>0</v>
      </c>
      <c r="K51" s="94">
        <f>K50*100/5</f>
        <v>60</v>
      </c>
      <c r="L51" s="94">
        <f>L50*100/5</f>
        <v>40</v>
      </c>
    </row>
    <row r="52" spans="1:13" ht="60">
      <c r="A52" s="143"/>
      <c r="B52" s="174" t="s">
        <v>490</v>
      </c>
      <c r="C52" s="174"/>
      <c r="D52" s="174"/>
      <c r="E52" s="174"/>
      <c r="F52" s="174"/>
      <c r="G52" s="174"/>
      <c r="H52" s="174"/>
      <c r="J52" s="147"/>
      <c r="K52" s="148"/>
      <c r="L52" s="149"/>
      <c r="M52" s="42" t="s">
        <v>487</v>
      </c>
    </row>
    <row r="53" spans="1:13" ht="21.75">
      <c r="A53" s="113">
        <v>6</v>
      </c>
      <c r="B53" s="40" t="s">
        <v>173</v>
      </c>
      <c r="C53" s="21"/>
      <c r="D53" s="21"/>
      <c r="E53" s="21"/>
      <c r="F53" s="21"/>
      <c r="G53" s="21"/>
      <c r="H53" s="21"/>
      <c r="J53" s="21"/>
      <c r="K53" s="21"/>
      <c r="L53" s="21"/>
    </row>
    <row r="54" spans="1:13" ht="37.5">
      <c r="A54" s="82">
        <v>6.1</v>
      </c>
      <c r="B54" s="37" t="s">
        <v>174</v>
      </c>
      <c r="C54" s="16"/>
      <c r="D54" s="16">
        <v>1</v>
      </c>
      <c r="E54" s="16"/>
      <c r="F54" s="16"/>
      <c r="G54" s="16"/>
      <c r="H54" s="16">
        <v>1</v>
      </c>
      <c r="J54" s="73">
        <f t="shared" ref="J54" si="16">C54+F54</f>
        <v>0</v>
      </c>
      <c r="K54" s="73">
        <f t="shared" ref="K54" si="17">D54+G54</f>
        <v>1</v>
      </c>
      <c r="L54" s="73">
        <f t="shared" ref="L54" si="18">E54+H54</f>
        <v>1</v>
      </c>
    </row>
    <row r="55" spans="1:13" ht="21.75">
      <c r="A55" s="141">
        <v>6</v>
      </c>
      <c r="B55" s="174" t="s">
        <v>515</v>
      </c>
      <c r="C55" s="174"/>
      <c r="D55" s="174"/>
      <c r="E55" s="174"/>
      <c r="F55" s="174"/>
      <c r="G55" s="174"/>
      <c r="H55" s="174"/>
      <c r="J55" s="93">
        <f>SUM(J54)</f>
        <v>0</v>
      </c>
      <c r="K55" s="93">
        <f>SUM(K54)</f>
        <v>1</v>
      </c>
      <c r="L55" s="93">
        <f>SUM(L54)</f>
        <v>1</v>
      </c>
    </row>
    <row r="56" spans="1:13" ht="21.75">
      <c r="A56" s="142"/>
      <c r="B56" s="174" t="s">
        <v>461</v>
      </c>
      <c r="C56" s="174"/>
      <c r="D56" s="174"/>
      <c r="E56" s="174"/>
      <c r="F56" s="174"/>
      <c r="G56" s="174"/>
      <c r="H56" s="174"/>
      <c r="I56" s="97" t="s">
        <v>19</v>
      </c>
      <c r="J56" s="94">
        <f>J55*100/2</f>
        <v>0</v>
      </c>
      <c r="K56" s="94">
        <f>K55*100/2</f>
        <v>50</v>
      </c>
      <c r="L56" s="94">
        <f>L55*100/2</f>
        <v>50</v>
      </c>
    </row>
    <row r="57" spans="1:13" ht="45">
      <c r="A57" s="143"/>
      <c r="B57" s="174" t="s">
        <v>490</v>
      </c>
      <c r="C57" s="174"/>
      <c r="D57" s="174"/>
      <c r="E57" s="174"/>
      <c r="F57" s="174"/>
      <c r="G57" s="174"/>
      <c r="H57" s="174"/>
      <c r="J57" s="153"/>
      <c r="K57" s="154"/>
      <c r="L57" s="155"/>
      <c r="M57" s="42" t="s">
        <v>488</v>
      </c>
    </row>
  </sheetData>
  <mergeCells count="49">
    <mergeCell ref="F15:H15"/>
    <mergeCell ref="J14:L14"/>
    <mergeCell ref="J15:L15"/>
    <mergeCell ref="A12:E12"/>
    <mergeCell ref="A13:E13"/>
    <mergeCell ref="C14:E14"/>
    <mergeCell ref="F14:H14"/>
    <mergeCell ref="A10:E10"/>
    <mergeCell ref="A11:E11"/>
    <mergeCell ref="A15:A16"/>
    <mergeCell ref="B15:B16"/>
    <mergeCell ref="C15:E15"/>
    <mergeCell ref="A8:E8"/>
    <mergeCell ref="A9:E9"/>
    <mergeCell ref="A1:E1"/>
    <mergeCell ref="A3:E3"/>
    <mergeCell ref="A4:E4"/>
    <mergeCell ref="A5:E5"/>
    <mergeCell ref="A7:E7"/>
    <mergeCell ref="A23:A25"/>
    <mergeCell ref="B23:H23"/>
    <mergeCell ref="B24:H24"/>
    <mergeCell ref="B25:H25"/>
    <mergeCell ref="J25:L25"/>
    <mergeCell ref="A32:A34"/>
    <mergeCell ref="B32:H32"/>
    <mergeCell ref="B33:H33"/>
    <mergeCell ref="B34:H34"/>
    <mergeCell ref="J34:L34"/>
    <mergeCell ref="A37:A39"/>
    <mergeCell ref="B37:H37"/>
    <mergeCell ref="B38:H38"/>
    <mergeCell ref="B39:H39"/>
    <mergeCell ref="J39:L39"/>
    <mergeCell ref="A43:A45"/>
    <mergeCell ref="B43:H43"/>
    <mergeCell ref="B44:H44"/>
    <mergeCell ref="B45:H45"/>
    <mergeCell ref="J45:L45"/>
    <mergeCell ref="A50:A52"/>
    <mergeCell ref="B50:H50"/>
    <mergeCell ref="B51:H51"/>
    <mergeCell ref="B52:H52"/>
    <mergeCell ref="J52:L52"/>
    <mergeCell ref="A55:A57"/>
    <mergeCell ref="B55:H55"/>
    <mergeCell ref="B56:H56"/>
    <mergeCell ref="B57:H57"/>
    <mergeCell ref="J57:L57"/>
  </mergeCells>
  <dataValidations count="1">
    <dataValidation type="custom" operator="greaterThan" allowBlank="1" showInputMessage="1" showErrorMessage="1" sqref="J25 J57 J52 J45 J39 J34">
      <formula1>75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9"/>
  <sheetViews>
    <sheetView topLeftCell="A51" workbookViewId="0">
      <selection activeCell="A61" sqref="A61:XFD64"/>
    </sheetView>
  </sheetViews>
  <sheetFormatPr defaultRowHeight="15"/>
  <cols>
    <col min="1" max="1" width="9.140625" style="45"/>
    <col min="2" max="2" width="73.7109375" customWidth="1"/>
    <col min="3" max="5" width="21.28515625" customWidth="1"/>
    <col min="6" max="6" width="41" customWidth="1"/>
  </cols>
  <sheetData>
    <row r="1" spans="1:5" ht="23.25" customHeight="1">
      <c r="A1" s="204" t="s">
        <v>181</v>
      </c>
      <c r="B1" s="205"/>
      <c r="C1" s="205"/>
      <c r="D1" s="205"/>
      <c r="E1" s="206"/>
    </row>
    <row r="2" spans="1:5">
      <c r="A2" s="9"/>
      <c r="B2" s="8"/>
      <c r="C2" s="8"/>
      <c r="D2" s="8"/>
      <c r="E2" s="8"/>
    </row>
    <row r="3" spans="1:5" ht="20.25" customHeight="1">
      <c r="A3" s="207" t="s">
        <v>207</v>
      </c>
      <c r="B3" s="208"/>
      <c r="C3" s="208"/>
      <c r="D3" s="208"/>
      <c r="E3" s="209"/>
    </row>
    <row r="4" spans="1:5" ht="20.25" customHeight="1">
      <c r="A4" s="207" t="s">
        <v>208</v>
      </c>
      <c r="B4" s="208"/>
      <c r="C4" s="208"/>
      <c r="D4" s="208"/>
      <c r="E4" s="209"/>
    </row>
    <row r="5" spans="1:5">
      <c r="A5" s="198" t="s">
        <v>209</v>
      </c>
      <c r="B5" s="198"/>
      <c r="C5" s="198"/>
      <c r="D5" s="198"/>
      <c r="E5" s="198"/>
    </row>
    <row r="6" spans="1:5" ht="21.75">
      <c r="A6" s="194" t="s">
        <v>141</v>
      </c>
      <c r="B6" s="194"/>
      <c r="C6" s="194"/>
      <c r="D6" s="194"/>
      <c r="E6" s="194"/>
    </row>
    <row r="7" spans="1:5" ht="21.75">
      <c r="A7" s="194" t="s">
        <v>142</v>
      </c>
      <c r="B7" s="194"/>
      <c r="C7" s="194"/>
      <c r="D7" s="194"/>
      <c r="E7" s="194"/>
    </row>
    <row r="8" spans="1:5" ht="21.75">
      <c r="A8" s="194" t="s">
        <v>143</v>
      </c>
      <c r="B8" s="194"/>
      <c r="C8" s="194"/>
      <c r="D8" s="194"/>
      <c r="E8" s="194"/>
    </row>
    <row r="9" spans="1:5" ht="21.75">
      <c r="A9" s="194" t="s">
        <v>144</v>
      </c>
      <c r="B9" s="194"/>
      <c r="C9" s="194"/>
      <c r="D9" s="194"/>
      <c r="E9" s="194"/>
    </row>
    <row r="10" spans="1:5" ht="21.75">
      <c r="A10" s="194" t="s">
        <v>145</v>
      </c>
      <c r="B10" s="194"/>
      <c r="C10" s="194"/>
      <c r="D10" s="194"/>
      <c r="E10" s="194"/>
    </row>
    <row r="11" spans="1:5">
      <c r="A11" s="9"/>
      <c r="B11" s="8"/>
      <c r="C11" s="8"/>
      <c r="D11" s="8"/>
      <c r="E11" s="8"/>
    </row>
    <row r="12" spans="1:5" ht="21.75">
      <c r="A12" s="176" t="s">
        <v>1</v>
      </c>
      <c r="B12" s="176" t="s">
        <v>12</v>
      </c>
      <c r="C12" s="176" t="s">
        <v>3</v>
      </c>
      <c r="D12" s="176"/>
      <c r="E12" s="176"/>
    </row>
    <row r="13" spans="1:5" ht="18.75">
      <c r="A13" s="176"/>
      <c r="B13" s="176"/>
      <c r="C13" s="34" t="s">
        <v>4</v>
      </c>
      <c r="D13" s="35" t="s">
        <v>5</v>
      </c>
      <c r="E13" s="36" t="s">
        <v>6</v>
      </c>
    </row>
    <row r="14" spans="1:5" ht="21.75">
      <c r="A14" s="114">
        <v>1</v>
      </c>
      <c r="B14" s="115" t="s">
        <v>182</v>
      </c>
      <c r="C14" s="46"/>
      <c r="D14" s="46"/>
      <c r="E14" s="46"/>
    </row>
    <row r="15" spans="1:5" ht="18.75">
      <c r="A15" s="203">
        <v>1.1000000000000001</v>
      </c>
      <c r="B15" s="10" t="s">
        <v>183</v>
      </c>
      <c r="C15" s="20"/>
      <c r="D15" s="20"/>
      <c r="E15" s="20"/>
    </row>
    <row r="16" spans="1:5" ht="18.75">
      <c r="A16" s="203"/>
      <c r="B16" s="19" t="s">
        <v>184</v>
      </c>
      <c r="C16" s="88">
        <v>1</v>
      </c>
      <c r="D16" s="88">
        <v>0</v>
      </c>
      <c r="E16" s="88">
        <v>0</v>
      </c>
    </row>
    <row r="17" spans="1:6" ht="18.75">
      <c r="A17" s="203"/>
      <c r="B17" s="19" t="s">
        <v>185</v>
      </c>
      <c r="C17" s="88">
        <v>1</v>
      </c>
      <c r="D17" s="88"/>
      <c r="E17" s="88"/>
    </row>
    <row r="18" spans="1:6" ht="18.75">
      <c r="A18" s="203"/>
      <c r="B18" s="19" t="s">
        <v>186</v>
      </c>
      <c r="C18" s="88"/>
      <c r="D18" s="88">
        <v>1</v>
      </c>
      <c r="E18" s="88"/>
    </row>
    <row r="19" spans="1:6" ht="33.75">
      <c r="A19" s="203"/>
      <c r="B19" s="19" t="s">
        <v>187</v>
      </c>
      <c r="C19" s="88"/>
      <c r="D19" s="88">
        <v>1</v>
      </c>
      <c r="E19" s="88"/>
    </row>
    <row r="20" spans="1:6" ht="18.75">
      <c r="A20" s="203"/>
      <c r="B20" s="19" t="s">
        <v>188</v>
      </c>
      <c r="C20" s="88"/>
      <c r="D20" s="88">
        <v>1</v>
      </c>
      <c r="E20" s="88"/>
    </row>
    <row r="21" spans="1:6" ht="21.75">
      <c r="A21" s="141">
        <v>1</v>
      </c>
      <c r="B21" s="109" t="s">
        <v>516</v>
      </c>
      <c r="C21" s="93">
        <f>SUM(C16:C20)</f>
        <v>2</v>
      </c>
      <c r="D21" s="93">
        <f>SUM(D16:D20)</f>
        <v>3</v>
      </c>
      <c r="E21" s="93">
        <f>SUM(E16:E20)</f>
        <v>0</v>
      </c>
    </row>
    <row r="22" spans="1:6" ht="21.75">
      <c r="A22" s="142"/>
      <c r="B22" s="109" t="s">
        <v>461</v>
      </c>
      <c r="C22" s="94">
        <f>C21*100/5</f>
        <v>40</v>
      </c>
      <c r="D22" s="94">
        <f>D21*100/5</f>
        <v>60</v>
      </c>
      <c r="E22" s="94">
        <f>E21*100/5</f>
        <v>0</v>
      </c>
    </row>
    <row r="23" spans="1:6" ht="60">
      <c r="A23" s="143"/>
      <c r="B23" s="109" t="s">
        <v>490</v>
      </c>
      <c r="C23" s="147"/>
      <c r="D23" s="148"/>
      <c r="E23" s="149"/>
      <c r="F23" s="42" t="s">
        <v>487</v>
      </c>
    </row>
    <row r="24" spans="1:6" ht="21.75">
      <c r="A24" s="114">
        <v>2</v>
      </c>
      <c r="B24" s="115" t="s">
        <v>189</v>
      </c>
      <c r="C24" s="46"/>
      <c r="D24" s="46"/>
      <c r="E24" s="46"/>
    </row>
    <row r="25" spans="1:6" ht="18.75">
      <c r="A25" s="52">
        <v>2.1</v>
      </c>
      <c r="B25" s="19" t="s">
        <v>190</v>
      </c>
      <c r="C25" s="32">
        <v>1</v>
      </c>
      <c r="D25" s="32"/>
      <c r="E25" s="32"/>
    </row>
    <row r="26" spans="1:6" ht="21.75">
      <c r="A26" s="141">
        <v>2</v>
      </c>
      <c r="B26" s="109" t="s">
        <v>517</v>
      </c>
      <c r="C26" s="93">
        <f>SUM(C25)</f>
        <v>1</v>
      </c>
      <c r="D26" s="93">
        <f>SUM(D25)</f>
        <v>0</v>
      </c>
      <c r="E26" s="93">
        <f>SUM(E25)</f>
        <v>0</v>
      </c>
    </row>
    <row r="27" spans="1:6" ht="21.75">
      <c r="A27" s="142"/>
      <c r="B27" s="109" t="s">
        <v>461</v>
      </c>
      <c r="C27" s="94">
        <f>C26*100/1</f>
        <v>100</v>
      </c>
      <c r="D27" s="94">
        <f>D26*100/2</f>
        <v>0</v>
      </c>
      <c r="E27" s="94">
        <f>E26*100/2</f>
        <v>0</v>
      </c>
    </row>
    <row r="28" spans="1:6" ht="43.5">
      <c r="A28" s="143"/>
      <c r="B28" s="109" t="s">
        <v>490</v>
      </c>
      <c r="C28" s="150"/>
      <c r="D28" s="151"/>
      <c r="E28" s="152"/>
      <c r="F28" s="42" t="s">
        <v>470</v>
      </c>
    </row>
    <row r="29" spans="1:6" ht="21.75">
      <c r="A29" s="114">
        <v>3</v>
      </c>
      <c r="B29" s="115" t="s">
        <v>191</v>
      </c>
      <c r="C29" s="46"/>
      <c r="D29" s="46"/>
      <c r="E29" s="46"/>
    </row>
    <row r="30" spans="1:6" ht="18.75">
      <c r="A30" s="203">
        <v>3.1</v>
      </c>
      <c r="B30" s="10" t="s">
        <v>192</v>
      </c>
      <c r="C30" s="32"/>
      <c r="D30" s="32"/>
      <c r="E30" s="32"/>
    </row>
    <row r="31" spans="1:6" ht="18.75">
      <c r="A31" s="203"/>
      <c r="B31" s="19" t="s">
        <v>193</v>
      </c>
      <c r="C31" s="32">
        <v>1</v>
      </c>
      <c r="D31" s="32"/>
      <c r="E31" s="32"/>
    </row>
    <row r="32" spans="1:6" ht="18.75">
      <c r="A32" s="203"/>
      <c r="B32" s="19" t="s">
        <v>194</v>
      </c>
      <c r="C32" s="32"/>
      <c r="D32" s="32">
        <v>1</v>
      </c>
      <c r="E32" s="32"/>
    </row>
    <row r="33" spans="1:6" ht="18.75">
      <c r="A33" s="203"/>
      <c r="B33" s="19" t="s">
        <v>195</v>
      </c>
      <c r="C33" s="32">
        <v>1</v>
      </c>
      <c r="D33" s="32"/>
      <c r="E33" s="32"/>
    </row>
    <row r="34" spans="1:6" ht="18.75">
      <c r="A34" s="203"/>
      <c r="B34" s="19" t="s">
        <v>196</v>
      </c>
      <c r="C34" s="32">
        <v>1</v>
      </c>
      <c r="D34" s="32"/>
      <c r="E34" s="32"/>
    </row>
    <row r="35" spans="1:6" ht="18.75">
      <c r="A35" s="203"/>
      <c r="B35" s="19" t="s">
        <v>197</v>
      </c>
      <c r="C35" s="32">
        <v>1</v>
      </c>
      <c r="D35" s="32"/>
      <c r="E35" s="32"/>
    </row>
    <row r="36" spans="1:6" ht="18.75">
      <c r="A36" s="203"/>
      <c r="B36" s="19" t="s">
        <v>198</v>
      </c>
      <c r="C36" s="32">
        <v>1</v>
      </c>
      <c r="D36" s="32"/>
      <c r="E36" s="32"/>
    </row>
    <row r="37" spans="1:6" ht="18.75">
      <c r="A37" s="203"/>
      <c r="B37" s="19" t="s">
        <v>199</v>
      </c>
      <c r="C37" s="32"/>
      <c r="D37" s="32">
        <v>1</v>
      </c>
      <c r="E37" s="32"/>
    </row>
    <row r="38" spans="1:6" ht="18.75">
      <c r="A38" s="203"/>
      <c r="B38" s="19" t="s">
        <v>200</v>
      </c>
      <c r="C38" s="32"/>
      <c r="D38" s="32"/>
      <c r="E38" s="32">
        <v>1</v>
      </c>
    </row>
    <row r="39" spans="1:6" ht="37.5">
      <c r="A39" s="203"/>
      <c r="B39" s="19" t="s">
        <v>201</v>
      </c>
      <c r="C39" s="32">
        <v>1</v>
      </c>
      <c r="D39" s="32"/>
      <c r="E39" s="32"/>
    </row>
    <row r="40" spans="1:6" ht="21.75">
      <c r="A40" s="141">
        <v>3</v>
      </c>
      <c r="B40" s="109" t="s">
        <v>518</v>
      </c>
      <c r="C40" s="93">
        <f>SUM(C31:C39)</f>
        <v>6</v>
      </c>
      <c r="D40" s="93">
        <f>SUM(D31:D39)</f>
        <v>2</v>
      </c>
      <c r="E40" s="93">
        <f>SUM(E31:E39)</f>
        <v>1</v>
      </c>
    </row>
    <row r="41" spans="1:6" ht="21.75">
      <c r="A41" s="142"/>
      <c r="B41" s="109" t="s">
        <v>461</v>
      </c>
      <c r="C41" s="94">
        <f>C40*100/9</f>
        <v>66.666666666666671</v>
      </c>
      <c r="D41" s="94">
        <f>D40*100/9</f>
        <v>22.222222222222221</v>
      </c>
      <c r="E41" s="94">
        <f>E40*100/9</f>
        <v>11.111111111111111</v>
      </c>
    </row>
    <row r="42" spans="1:6" ht="43.5">
      <c r="A42" s="143"/>
      <c r="B42" s="109" t="s">
        <v>490</v>
      </c>
      <c r="C42" s="200"/>
      <c r="D42" s="201"/>
      <c r="E42" s="202"/>
      <c r="F42" s="42" t="s">
        <v>469</v>
      </c>
    </row>
    <row r="43" spans="1:6" ht="21.75">
      <c r="A43" s="114">
        <v>4</v>
      </c>
      <c r="B43" s="115" t="s">
        <v>202</v>
      </c>
      <c r="C43" s="46"/>
      <c r="D43" s="46"/>
      <c r="E43" s="46"/>
    </row>
    <row r="44" spans="1:6" ht="37.5">
      <c r="A44" s="87">
        <v>4.0999999999999996</v>
      </c>
      <c r="B44" s="86" t="s">
        <v>203</v>
      </c>
      <c r="C44" s="88">
        <v>1</v>
      </c>
      <c r="D44" s="88"/>
      <c r="E44" s="88"/>
    </row>
    <row r="45" spans="1:6" ht="37.5">
      <c r="A45" s="87">
        <v>4.2</v>
      </c>
      <c r="B45" s="86" t="s">
        <v>204</v>
      </c>
      <c r="C45" s="88">
        <v>1</v>
      </c>
      <c r="D45" s="88"/>
      <c r="E45" s="88"/>
    </row>
    <row r="46" spans="1:6" ht="37.5">
      <c r="A46" s="52">
        <v>4.3</v>
      </c>
      <c r="B46" s="86" t="s">
        <v>521</v>
      </c>
      <c r="C46" s="32"/>
      <c r="D46" s="32">
        <v>1</v>
      </c>
      <c r="E46" s="32"/>
    </row>
    <row r="47" spans="1:6" ht="18.75">
      <c r="A47" s="52">
        <v>4.4000000000000004</v>
      </c>
      <c r="B47" s="86" t="s">
        <v>522</v>
      </c>
      <c r="C47" s="32">
        <v>1</v>
      </c>
      <c r="D47" s="32"/>
      <c r="E47" s="32"/>
    </row>
    <row r="48" spans="1:6" ht="21.75">
      <c r="A48" s="141">
        <v>4</v>
      </c>
      <c r="B48" s="109" t="s">
        <v>519</v>
      </c>
      <c r="C48" s="93">
        <f>SUM(C44:C47)</f>
        <v>3</v>
      </c>
      <c r="D48" s="93">
        <f>SUM(D44:D47)</f>
        <v>1</v>
      </c>
      <c r="E48" s="93">
        <f>SUM(E44:E47)</f>
        <v>0</v>
      </c>
    </row>
    <row r="49" spans="1:6" ht="21.75">
      <c r="A49" s="142"/>
      <c r="B49" s="109" t="s">
        <v>461</v>
      </c>
      <c r="C49" s="94">
        <f>C48*100/4</f>
        <v>75</v>
      </c>
      <c r="D49" s="94">
        <f>D48*100/4</f>
        <v>25</v>
      </c>
      <c r="E49" s="94">
        <f>E48*100/4</f>
        <v>0</v>
      </c>
    </row>
    <row r="50" spans="1:6" ht="43.5">
      <c r="A50" s="143"/>
      <c r="B50" s="109" t="s">
        <v>490</v>
      </c>
      <c r="C50" s="147"/>
      <c r="D50" s="148"/>
      <c r="E50" s="149"/>
      <c r="F50" s="42" t="s">
        <v>469</v>
      </c>
    </row>
    <row r="51" spans="1:6" ht="21.75">
      <c r="A51" s="79"/>
      <c r="B51" s="115" t="s">
        <v>205</v>
      </c>
      <c r="C51" s="46"/>
      <c r="D51" s="46"/>
      <c r="E51" s="46"/>
    </row>
    <row r="52" spans="1:6" ht="21.75">
      <c r="A52" s="114">
        <v>5</v>
      </c>
      <c r="B52" s="115" t="s">
        <v>206</v>
      </c>
      <c r="C52" s="46"/>
      <c r="D52" s="46"/>
      <c r="E52" s="46"/>
    </row>
    <row r="53" spans="1:6" ht="37.5">
      <c r="A53" s="52">
        <v>5.0999999999999996</v>
      </c>
      <c r="B53" s="86" t="s">
        <v>523</v>
      </c>
      <c r="C53" s="32">
        <v>1</v>
      </c>
      <c r="D53" s="32"/>
      <c r="E53" s="32"/>
    </row>
    <row r="54" spans="1:6" ht="37.5">
      <c r="A54" s="52">
        <v>5.2</v>
      </c>
      <c r="B54" s="86" t="s">
        <v>524</v>
      </c>
      <c r="C54" s="32">
        <v>1</v>
      </c>
      <c r="D54" s="32"/>
      <c r="E54" s="32"/>
    </row>
    <row r="55" spans="1:6" ht="37.5">
      <c r="A55" s="52">
        <v>5.3</v>
      </c>
      <c r="B55" s="86" t="s">
        <v>525</v>
      </c>
      <c r="C55" s="32"/>
      <c r="D55" s="32"/>
      <c r="E55" s="32">
        <v>1</v>
      </c>
    </row>
    <row r="56" spans="1:6" ht="37.5">
      <c r="A56" s="52">
        <v>5.4</v>
      </c>
      <c r="B56" s="86" t="s">
        <v>526</v>
      </c>
      <c r="C56" s="32">
        <v>1</v>
      </c>
      <c r="D56" s="32"/>
      <c r="E56" s="32"/>
    </row>
    <row r="57" spans="1:6" ht="21.75">
      <c r="A57" s="141">
        <v>5</v>
      </c>
      <c r="B57" s="109" t="s">
        <v>520</v>
      </c>
      <c r="C57" s="93">
        <f>SUM(C53:C56)</f>
        <v>3</v>
      </c>
      <c r="D57" s="93">
        <f>SUM(D53:D56)</f>
        <v>0</v>
      </c>
      <c r="E57" s="93">
        <f>SUM(E53:E56)</f>
        <v>1</v>
      </c>
    </row>
    <row r="58" spans="1:6" ht="21.75">
      <c r="A58" s="142"/>
      <c r="B58" s="109" t="s">
        <v>461</v>
      </c>
      <c r="C58" s="94">
        <f>C57*100/4</f>
        <v>75</v>
      </c>
      <c r="D58" s="94">
        <f>D57*100/4</f>
        <v>0</v>
      </c>
      <c r="E58" s="94">
        <f>E57*100/4</f>
        <v>25</v>
      </c>
    </row>
    <row r="59" spans="1:6" ht="43.5">
      <c r="A59" s="143"/>
      <c r="B59" s="109" t="s">
        <v>490</v>
      </c>
      <c r="C59" s="147"/>
      <c r="D59" s="148"/>
      <c r="E59" s="149"/>
      <c r="F59" s="42" t="s">
        <v>469</v>
      </c>
    </row>
  </sheetData>
  <mergeCells count="24">
    <mergeCell ref="A1:E1"/>
    <mergeCell ref="A3:E3"/>
    <mergeCell ref="A4:E4"/>
    <mergeCell ref="A5:E5"/>
    <mergeCell ref="A6:E6"/>
    <mergeCell ref="A15:A20"/>
    <mergeCell ref="A30:A39"/>
    <mergeCell ref="A48:A50"/>
    <mergeCell ref="C50:E50"/>
    <mergeCell ref="A7:E7"/>
    <mergeCell ref="A8:E8"/>
    <mergeCell ref="A9:E9"/>
    <mergeCell ref="A10:E10"/>
    <mergeCell ref="A12:A13"/>
    <mergeCell ref="B12:B13"/>
    <mergeCell ref="C12:E12"/>
    <mergeCell ref="A57:A59"/>
    <mergeCell ref="C59:E59"/>
    <mergeCell ref="C23:E23"/>
    <mergeCell ref="A26:A28"/>
    <mergeCell ref="C28:E28"/>
    <mergeCell ref="A40:A42"/>
    <mergeCell ref="C42:E42"/>
    <mergeCell ref="A21:A23"/>
  </mergeCells>
  <dataValidations count="1">
    <dataValidation type="custom" operator="greaterThan" allowBlank="1" showInputMessage="1" showErrorMessage="1" sqref="C50 C59 C28 C23 C42">
      <formula1>75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30"/>
  <sheetViews>
    <sheetView topLeftCell="A23" workbookViewId="0">
      <selection activeCell="A32" sqref="A32:XFD35"/>
    </sheetView>
  </sheetViews>
  <sheetFormatPr defaultRowHeight="15"/>
  <cols>
    <col min="1" max="1" width="9.140625" style="45"/>
    <col min="2" max="2" width="71" customWidth="1"/>
    <col min="4" max="4" width="19.28515625" customWidth="1"/>
    <col min="6" max="6" width="35.42578125" customWidth="1"/>
  </cols>
  <sheetData>
    <row r="1" spans="1:5" ht="24.75" customHeight="1">
      <c r="A1" s="204" t="s">
        <v>210</v>
      </c>
      <c r="B1" s="205"/>
      <c r="C1" s="205"/>
      <c r="D1" s="205"/>
      <c r="E1" s="206"/>
    </row>
    <row r="2" spans="1:5">
      <c r="A2" s="165"/>
      <c r="B2" s="165"/>
      <c r="C2" s="165"/>
      <c r="D2" s="165"/>
      <c r="E2" s="165"/>
    </row>
    <row r="3" spans="1:5">
      <c r="A3" s="160" t="s">
        <v>222</v>
      </c>
      <c r="B3" s="160"/>
      <c r="C3" s="160"/>
      <c r="D3" s="160"/>
      <c r="E3" s="160"/>
    </row>
    <row r="4" spans="1:5">
      <c r="A4" s="160" t="s">
        <v>223</v>
      </c>
      <c r="B4" s="160"/>
      <c r="C4" s="160"/>
      <c r="D4" s="160"/>
      <c r="E4" s="160"/>
    </row>
    <row r="5" spans="1:5">
      <c r="A5" s="165"/>
      <c r="B5" s="165"/>
      <c r="C5" s="165"/>
      <c r="D5" s="165"/>
      <c r="E5" s="165"/>
    </row>
    <row r="6" spans="1:5">
      <c r="A6" s="160" t="s">
        <v>224</v>
      </c>
      <c r="B6" s="160"/>
      <c r="C6" s="160"/>
      <c r="D6" s="160"/>
      <c r="E6" s="160"/>
    </row>
    <row r="7" spans="1:5">
      <c r="A7" s="160" t="s">
        <v>144</v>
      </c>
      <c r="B7" s="160"/>
      <c r="C7" s="160"/>
      <c r="D7" s="160"/>
      <c r="E7" s="160"/>
    </row>
    <row r="8" spans="1:5">
      <c r="A8" s="160" t="s">
        <v>145</v>
      </c>
      <c r="B8" s="160"/>
      <c r="C8" s="160"/>
      <c r="D8" s="160"/>
      <c r="E8" s="160"/>
    </row>
    <row r="9" spans="1:5">
      <c r="A9" s="160" t="s">
        <v>225</v>
      </c>
      <c r="B9" s="160"/>
      <c r="C9" s="160"/>
      <c r="D9" s="160"/>
      <c r="E9" s="160"/>
    </row>
    <row r="10" spans="1:5">
      <c r="A10" s="210"/>
      <c r="B10" s="210"/>
      <c r="C10" s="210"/>
      <c r="D10" s="210"/>
      <c r="E10" s="210"/>
    </row>
    <row r="11" spans="1:5" ht="15.75" thickBot="1"/>
    <row r="12" spans="1:5" ht="22.5" thickBot="1">
      <c r="A12" s="211" t="s">
        <v>1</v>
      </c>
      <c r="B12" s="211" t="s">
        <v>12</v>
      </c>
      <c r="C12" s="213" t="s">
        <v>3</v>
      </c>
      <c r="D12" s="214"/>
      <c r="E12" s="215"/>
    </row>
    <row r="13" spans="1:5" ht="19.5" thickBot="1">
      <c r="A13" s="212"/>
      <c r="B13" s="212"/>
      <c r="C13" s="34" t="s">
        <v>4</v>
      </c>
      <c r="D13" s="35" t="s">
        <v>5</v>
      </c>
      <c r="E13" s="36" t="s">
        <v>6</v>
      </c>
    </row>
    <row r="14" spans="1:5" ht="22.5" thickBot="1">
      <c r="A14" s="44"/>
      <c r="B14" s="117" t="s">
        <v>211</v>
      </c>
      <c r="C14" s="43"/>
      <c r="D14" s="43"/>
      <c r="E14" s="43"/>
    </row>
    <row r="15" spans="1:5" ht="38.25" thickBot="1">
      <c r="A15" s="57">
        <v>1.1000000000000001</v>
      </c>
      <c r="B15" s="3" t="s">
        <v>212</v>
      </c>
      <c r="C15" s="4">
        <v>1</v>
      </c>
      <c r="D15" s="4"/>
      <c r="E15" s="4"/>
    </row>
    <row r="16" spans="1:5" ht="19.5" thickBot="1">
      <c r="A16" s="57">
        <v>1.2</v>
      </c>
      <c r="B16" s="3" t="s">
        <v>213</v>
      </c>
      <c r="C16" s="55"/>
      <c r="D16" s="55">
        <v>1</v>
      </c>
      <c r="E16" s="55"/>
    </row>
    <row r="17" spans="1:6" ht="19.5" thickBot="1">
      <c r="A17" s="57">
        <v>1.3</v>
      </c>
      <c r="B17" s="3" t="s">
        <v>214</v>
      </c>
      <c r="C17" s="55">
        <v>1</v>
      </c>
      <c r="D17" s="55"/>
      <c r="E17" s="55"/>
    </row>
    <row r="18" spans="1:6" ht="19.5" thickBot="1">
      <c r="A18" s="57">
        <v>1.4</v>
      </c>
      <c r="B18" s="3" t="s">
        <v>215</v>
      </c>
      <c r="C18" s="55">
        <v>1</v>
      </c>
      <c r="D18" s="56"/>
      <c r="E18" s="55"/>
    </row>
    <row r="19" spans="1:6" ht="38.25" thickBot="1">
      <c r="A19" s="57">
        <v>1.5</v>
      </c>
      <c r="B19" s="3" t="s">
        <v>216</v>
      </c>
      <c r="C19" s="55">
        <v>1</v>
      </c>
      <c r="D19" s="55"/>
      <c r="E19" s="55"/>
    </row>
    <row r="20" spans="1:6" ht="19.5" thickBot="1">
      <c r="A20" s="57">
        <v>1.6</v>
      </c>
      <c r="B20" s="3" t="s">
        <v>217</v>
      </c>
      <c r="C20" s="55">
        <v>1</v>
      </c>
      <c r="D20" s="55"/>
      <c r="E20" s="55"/>
    </row>
    <row r="21" spans="1:6" ht="21.75">
      <c r="A21" s="141">
        <v>1</v>
      </c>
      <c r="B21" s="109" t="s">
        <v>520</v>
      </c>
      <c r="C21" s="93">
        <f>SUM(C15:C20)</f>
        <v>5</v>
      </c>
      <c r="D21" s="93">
        <f>SUM(D15:D20)</f>
        <v>1</v>
      </c>
      <c r="E21" s="93">
        <f>SUM(E15:E20)</f>
        <v>0</v>
      </c>
    </row>
    <row r="22" spans="1:6" ht="21.75">
      <c r="A22" s="142"/>
      <c r="B22" s="109" t="s">
        <v>461</v>
      </c>
      <c r="C22" s="94">
        <f>C21*100/6</f>
        <v>83.333333333333329</v>
      </c>
      <c r="D22" s="94">
        <f>D21*100/6</f>
        <v>16.666666666666668</v>
      </c>
      <c r="E22" s="94">
        <f>E21*100/6</f>
        <v>0</v>
      </c>
    </row>
    <row r="23" spans="1:6" ht="43.5">
      <c r="A23" s="143"/>
      <c r="B23" s="109" t="s">
        <v>490</v>
      </c>
      <c r="C23" s="150"/>
      <c r="D23" s="151"/>
      <c r="E23" s="152"/>
      <c r="F23" s="42" t="s">
        <v>470</v>
      </c>
    </row>
    <row r="24" spans="1:6" ht="22.5" thickBot="1">
      <c r="A24" s="118">
        <v>2</v>
      </c>
      <c r="B24" s="117" t="s">
        <v>218</v>
      </c>
      <c r="C24" s="43"/>
      <c r="D24" s="43"/>
      <c r="E24" s="43"/>
    </row>
    <row r="25" spans="1:6" ht="38.25" thickBot="1">
      <c r="A25" s="57">
        <v>2.1</v>
      </c>
      <c r="B25" s="3" t="s">
        <v>219</v>
      </c>
      <c r="C25" s="55">
        <v>1</v>
      </c>
      <c r="D25" s="55"/>
      <c r="E25" s="55"/>
    </row>
    <row r="26" spans="1:6" ht="19.5" thickBot="1">
      <c r="A26" s="57">
        <v>2.2000000000000002</v>
      </c>
      <c r="B26" s="3" t="s">
        <v>220</v>
      </c>
      <c r="C26" s="55">
        <v>1</v>
      </c>
      <c r="D26" s="55"/>
      <c r="E26" s="55"/>
    </row>
    <row r="27" spans="1:6" ht="19.5" thickBot="1">
      <c r="A27" s="57">
        <v>2.2999999999999998</v>
      </c>
      <c r="B27" s="3" t="s">
        <v>221</v>
      </c>
      <c r="C27" s="55"/>
      <c r="D27" s="55">
        <v>1</v>
      </c>
      <c r="E27" s="55"/>
    </row>
    <row r="28" spans="1:6" ht="21.75">
      <c r="A28" s="141">
        <v>2</v>
      </c>
      <c r="B28" s="109" t="s">
        <v>520</v>
      </c>
      <c r="C28" s="93">
        <f>SUM(C25:C27)</f>
        <v>2</v>
      </c>
      <c r="D28" s="93">
        <f>SUM(D25:D27)</f>
        <v>1</v>
      </c>
      <c r="E28" s="93">
        <f>SUM(E25:E27)</f>
        <v>0</v>
      </c>
    </row>
    <row r="29" spans="1:6" ht="21.75">
      <c r="A29" s="142"/>
      <c r="B29" s="109" t="s">
        <v>461</v>
      </c>
      <c r="C29" s="94">
        <f>C28*100/3</f>
        <v>66.666666666666671</v>
      </c>
      <c r="D29" s="94">
        <f>D28*100/3</f>
        <v>33.333333333333336</v>
      </c>
      <c r="E29" s="94">
        <f>E28*100/3</f>
        <v>0</v>
      </c>
    </row>
    <row r="30" spans="1:6" ht="45">
      <c r="A30" s="143"/>
      <c r="B30" s="109" t="s">
        <v>490</v>
      </c>
      <c r="C30" s="147"/>
      <c r="D30" s="148"/>
      <c r="E30" s="149"/>
      <c r="F30" s="42" t="s">
        <v>469</v>
      </c>
    </row>
  </sheetData>
  <mergeCells count="17">
    <mergeCell ref="A21:A23"/>
    <mergeCell ref="C23:E23"/>
    <mergeCell ref="A28:A30"/>
    <mergeCell ref="C30:E30"/>
    <mergeCell ref="A9:E9"/>
    <mergeCell ref="A10:E10"/>
    <mergeCell ref="A12:A13"/>
    <mergeCell ref="B12:B13"/>
    <mergeCell ref="C12:E12"/>
    <mergeCell ref="A7:E7"/>
    <mergeCell ref="A8:E8"/>
    <mergeCell ref="A1:E1"/>
    <mergeCell ref="A3:E3"/>
    <mergeCell ref="A4:E4"/>
    <mergeCell ref="A5:E5"/>
    <mergeCell ref="A6:E6"/>
    <mergeCell ref="A2:E2"/>
  </mergeCells>
  <dataValidations count="1">
    <dataValidation type="custom" operator="greaterThan" allowBlank="1" showInputMessage="1" showErrorMessage="1" sqref="C23 C30">
      <formula1>75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About Colour Code</vt:lpstr>
      <vt:lpstr>Tool 1 MCH</vt:lpstr>
      <vt:lpstr>Tool 2 ASHA Services</vt:lpstr>
      <vt:lpstr>Tool 3 AFHS</vt:lpstr>
      <vt:lpstr>Tool 4 Health Services</vt:lpstr>
      <vt:lpstr>Tool 5 Child Health Services</vt:lpstr>
      <vt:lpstr>Tool 6 ICDS Services</vt:lpstr>
      <vt:lpstr>Tool 7 AWC</vt:lpstr>
      <vt:lpstr>Tool 8 MDM &amp; School Health</vt:lpstr>
      <vt:lpstr>Village Health Report Card</vt:lpstr>
      <vt:lpstr>Village Health Action Plan</vt:lpstr>
      <vt:lpstr>Tool 9 SC's Services</vt:lpstr>
      <vt:lpstr>SC's Report Card</vt:lpstr>
      <vt:lpstr>SCs Action Plan</vt:lpstr>
      <vt:lpstr>Tool 10 PHC's Services</vt:lpstr>
      <vt:lpstr>Tool 12 Exit Inter of Patients</vt:lpstr>
      <vt:lpstr>PHC's Report Card </vt:lpstr>
      <vt:lpstr>PHCs Action Plan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2017-06-23T05:24:54Z</dcterms:created>
  <dcterms:modified xsi:type="dcterms:W3CDTF">2017-07-17T09:20:42Z</dcterms:modified>
</cp:coreProperties>
</file>